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620" yWindow="8190" windowWidth="15120" windowHeight="8010"/>
  </bookViews>
  <sheets>
    <sheet name="neuer Vorschlag" sheetId="6" r:id="rId1"/>
  </sheets>
  <definedNames>
    <definedName name="_xlnm._FilterDatabase" localSheetId="0" hidden="1">'neuer Vorschlag'!$A$4:$H$81</definedName>
    <definedName name="_xlnm.Print_Area" localSheetId="0">'neuer Vorschlag'!$A$1:$H$81</definedName>
    <definedName name="_xlnm.Print_Titles" localSheetId="0">'neuer Vorschlag'!$1:$4</definedName>
  </definedNames>
  <calcPr calcId="125725"/>
</workbook>
</file>

<file path=xl/calcChain.xml><?xml version="1.0" encoding="utf-8"?>
<calcChain xmlns="http://schemas.openxmlformats.org/spreadsheetml/2006/main">
  <c r="G81" i="6"/>
  <c r="F69"/>
  <c r="F67" s="1"/>
  <c r="G69"/>
  <c r="G67" s="1"/>
  <c r="F64"/>
  <c r="F62" s="1"/>
  <c r="G64"/>
  <c r="G62" s="1"/>
  <c r="F55"/>
  <c r="G55"/>
  <c r="G53" s="1"/>
  <c r="F44"/>
  <c r="F42" s="1"/>
  <c r="G44"/>
  <c r="G42" s="1"/>
  <c r="F35"/>
  <c r="F33" s="1"/>
  <c r="G35"/>
  <c r="G33" s="1"/>
  <c r="F19"/>
  <c r="F81" s="1"/>
  <c r="F79" s="1"/>
  <c r="G19"/>
  <c r="G17" s="1"/>
  <c r="E69"/>
  <c r="E64"/>
  <c r="E62" s="1"/>
  <c r="E55"/>
  <c r="E53" s="1"/>
  <c r="E44"/>
  <c r="E42" s="1"/>
  <c r="E35"/>
  <c r="E33" s="1"/>
  <c r="E19"/>
  <c r="D15"/>
  <c r="D13"/>
  <c r="D11"/>
  <c r="D9"/>
  <c r="D7"/>
  <c r="D5"/>
  <c r="D60"/>
  <c r="D58"/>
  <c r="D56"/>
  <c r="G73"/>
  <c r="F73"/>
  <c r="E73"/>
  <c r="D73"/>
  <c r="D40"/>
  <c r="D47"/>
  <c r="D49"/>
  <c r="D45"/>
  <c r="G76"/>
  <c r="F76"/>
  <c r="E76"/>
  <c r="D76"/>
  <c r="D20"/>
  <c r="D70"/>
  <c r="G70"/>
  <c r="F70"/>
  <c r="E70"/>
  <c r="E67"/>
  <c r="F53"/>
  <c r="G20"/>
  <c r="F20"/>
  <c r="E20"/>
  <c r="F17"/>
  <c r="E17"/>
  <c r="D29"/>
  <c r="D65"/>
  <c r="D67" s="1"/>
  <c r="C67" s="1"/>
  <c r="D27"/>
  <c r="D25"/>
  <c r="D38"/>
  <c r="D31"/>
  <c r="D51"/>
  <c r="D23"/>
  <c r="D36"/>
  <c r="D33" l="1"/>
  <c r="C33" s="1"/>
  <c r="D53"/>
  <c r="C53" s="1"/>
  <c r="D62"/>
  <c r="C62" s="1"/>
  <c r="D42"/>
  <c r="C42" s="1"/>
  <c r="G79"/>
  <c r="E81"/>
  <c r="E79" s="1"/>
  <c r="D17"/>
  <c r="D79" l="1"/>
  <c r="C79" s="1"/>
  <c r="C17"/>
</calcChain>
</file>

<file path=xl/sharedStrings.xml><?xml version="1.0" encoding="utf-8"?>
<sst xmlns="http://schemas.openxmlformats.org/spreadsheetml/2006/main" count="161" uniqueCount="106">
  <si>
    <t>Veränderung
2014</t>
  </si>
  <si>
    <t xml:space="preserve">  Begründung
</t>
  </si>
  <si>
    <t>017</t>
  </si>
  <si>
    <t>025</t>
  </si>
  <si>
    <t>014</t>
  </si>
  <si>
    <t>060</t>
  </si>
  <si>
    <t>038</t>
  </si>
  <si>
    <t>050</t>
  </si>
  <si>
    <t>074</t>
  </si>
  <si>
    <t>Haushalt
2014</t>
  </si>
  <si>
    <t>037</t>
  </si>
  <si>
    <t>042</t>
  </si>
  <si>
    <t>044</t>
  </si>
  <si>
    <t>047</t>
  </si>
  <si>
    <t>027</t>
  </si>
  <si>
    <t>028</t>
  </si>
  <si>
    <t>032</t>
  </si>
  <si>
    <t>078</t>
  </si>
  <si>
    <t>035</t>
  </si>
  <si>
    <t>049</t>
  </si>
  <si>
    <t>051</t>
  </si>
  <si>
    <t>052</t>
  </si>
  <si>
    <t>059</t>
  </si>
  <si>
    <t>064</t>
  </si>
  <si>
    <t>031</t>
  </si>
  <si>
    <t>Bezeichnung der PG</t>
  </si>
  <si>
    <t>Gebäude- und Liegenschaftsmanagement</t>
  </si>
  <si>
    <t>PG</t>
  </si>
  <si>
    <t>(Entwurf)</t>
  </si>
  <si>
    <t>Haushalt
2015</t>
  </si>
  <si>
    <t>Haushalt
2016</t>
  </si>
  <si>
    <t>Haushalt
2017</t>
  </si>
  <si>
    <t>Leistungen für Menschen mit Behinderungen</t>
  </si>
  <si>
    <t>Kulturförderung- und veranstaltungen</t>
  </si>
  <si>
    <t>Allgemeine Finanzwirtschaft</t>
  </si>
  <si>
    <t>Jugendförderung und übergreifende Aufgaben</t>
  </si>
  <si>
    <t>LVR-Preußen-Museum</t>
  </si>
  <si>
    <t>Veränderungsnachweis zum Ergebnisplan 2014</t>
  </si>
  <si>
    <t>Kriegsopferfürsorge</t>
  </si>
  <si>
    <t>LVR</t>
  </si>
  <si>
    <t>Veränderung (+ / -)</t>
  </si>
  <si>
    <t>LVR-Institut für Landeskunde</t>
  </si>
  <si>
    <t>Service- und Steuerungsdienst Dez. 9</t>
  </si>
  <si>
    <t>LVR-Amt für Bodendenkmalpflege</t>
  </si>
  <si>
    <t>Kulturlandschaftspflege</t>
  </si>
  <si>
    <t>Umweltschutz</t>
  </si>
  <si>
    <t>Service- und Steuerungsdienst Dez. 0 und 2</t>
  </si>
  <si>
    <t>Finanzmanagement</t>
  </si>
  <si>
    <t>01</t>
  </si>
  <si>
    <t>Innere Verwaltung</t>
  </si>
  <si>
    <t>02</t>
  </si>
  <si>
    <t>Sicherheit und Ordnung</t>
  </si>
  <si>
    <t>Finanzbuchhaltung</t>
  </si>
  <si>
    <t>Verwaltungsführung</t>
  </si>
  <si>
    <t>04</t>
  </si>
  <si>
    <t>Kultur und Wissenschaft</t>
  </si>
  <si>
    <t>05</t>
  </si>
  <si>
    <t>Soziale Leistungen</t>
  </si>
  <si>
    <t>06</t>
  </si>
  <si>
    <t>Kinder-, Jugend- und Familienhilfe</t>
  </si>
  <si>
    <t>10</t>
  </si>
  <si>
    <t>Bauen und Wohnen</t>
  </si>
  <si>
    <t>14</t>
  </si>
  <si>
    <t>16</t>
  </si>
  <si>
    <t>Service- und Steuerungsdienst Dez. 4</t>
  </si>
  <si>
    <t>Erzieherische Hilfen</t>
  </si>
  <si>
    <t>Presse- und Öffentlichkeitsarbeit</t>
  </si>
  <si>
    <t>Elementarbildung</t>
  </si>
  <si>
    <t>15</t>
  </si>
  <si>
    <t>Wirtschaft und Tourismus</t>
  </si>
  <si>
    <t>07</t>
  </si>
  <si>
    <t>Gesundheitsdienste und Altenpflege</t>
  </si>
  <si>
    <t>Service- und Steuerungsdienst Dez. 8</t>
  </si>
  <si>
    <t>LVR-Kliniken und Servicebetriebe</t>
  </si>
  <si>
    <t>LVR-Akademie für seelische Gesundheit</t>
  </si>
  <si>
    <t>Anlage 1</t>
  </si>
  <si>
    <t>Anpassung der Planung an den Fortschritt der</t>
  </si>
  <si>
    <t>Baumaßnahmen</t>
  </si>
  <si>
    <t>Produktgruppen des Dez. 2 (037, 038, 042, PB 02)</t>
  </si>
  <si>
    <t>Kostenneutrale Personalverschiebungen innerhalb der</t>
  </si>
  <si>
    <t>b) Trägerzuschüsse Klinikprogramm: - 2,4 Mio. €</t>
  </si>
  <si>
    <t>PG des Dez. 9 (044, 025, 027, 028, 032, 031, PB 14 )</t>
  </si>
  <si>
    <t>a) Personalverschiebungen (s. PG 037): + 160.000 €</t>
  </si>
  <si>
    <t>a) LVR-Verbundprojekt 1914: - 100.000 €</t>
  </si>
  <si>
    <t>b) Tag der Begegnungen in Köln: - 50.000 €</t>
  </si>
  <si>
    <t>Wohnkosten: -37,5 Mio. €, Hilfe zur Pflege: -10,7 Mio. €</t>
  </si>
  <si>
    <t>Grundsicherung: -20 Mio. €, Investpauschale: +2,9 Mio. €</t>
  </si>
  <si>
    <t>Auswirkungen des GEPA werden nicht berücksichtigt</t>
  </si>
  <si>
    <t>a) Personalkosten durch Einführung "finbild": - 255.000 €</t>
  </si>
  <si>
    <t>b) Deckung der Mehrkosten der PG 050 + 052: +225.000 €</t>
  </si>
  <si>
    <t>b) Deckung durch Einsparungen in der PG 074</t>
  </si>
  <si>
    <t>a) Personal: -110.000 €, Deutsche im Ausland: -70.000 €</t>
  </si>
  <si>
    <t>Hilfen für Kinder und Familien</t>
  </si>
  <si>
    <t>Personalkosten: Zusätzlich genehmigte Stellen 2014</t>
  </si>
  <si>
    <t>b) Deckung durch Einsparungen in der PG 074 (50.000 €)</t>
  </si>
  <si>
    <t>a) Steigerung der Personalkosten</t>
  </si>
  <si>
    <t>Produktbereiches 07</t>
  </si>
  <si>
    <t>Geringere Dividenden durch RWE-Aktien</t>
  </si>
  <si>
    <t>a) Landschaftsumlage, Schlüsselzuweisung: + 65 Mio. €</t>
  </si>
  <si>
    <t>b) ELAG: + 27,7 Mio. €</t>
  </si>
  <si>
    <t>Kostenansätze vgl. Vorlage 13/3270</t>
  </si>
  <si>
    <t>GFG-Mittel-Anpassung (ergebnisneutral) sowie kosten-</t>
  </si>
  <si>
    <t>des Dezernates 9 zu PG 028</t>
  </si>
  <si>
    <t>neutrale Personalverschiebung innerhalb Dez. 9 zu PG 028</t>
  </si>
  <si>
    <t>des Dezernates 9 zu Lasten von PG 028</t>
  </si>
  <si>
    <t>sowie Personalverschiebungen zu PG 028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</si>
</sst>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Verdana"/>
      <family val="2"/>
    </font>
    <font>
      <b/>
      <sz val="16"/>
      <color indexed="23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theme="1"/>
      <name val="Verdan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hair">
        <color indexed="63"/>
      </bottom>
      <diagonal/>
    </border>
    <border>
      <left/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</borders>
  <cellStyleXfs count="40">
    <xf numFmtId="0" fontId="0" fillId="0" borderId="0"/>
    <xf numFmtId="0" fontId="1" fillId="0" borderId="0"/>
    <xf numFmtId="0" fontId="3" fillId="0" borderId="0"/>
    <xf numFmtId="0" fontId="5" fillId="2" borderId="2" applyNumberFormat="0" applyProtection="0">
      <alignment horizontal="left" vertical="center" indent="1"/>
    </xf>
    <xf numFmtId="0" fontId="5" fillId="2" borderId="2" applyNumberFormat="0" applyProtection="0">
      <alignment horizontal="left" vertical="center" indent="1"/>
    </xf>
    <xf numFmtId="0" fontId="5" fillId="2" borderId="2" applyNumberFormat="0" applyProtection="0">
      <alignment horizontal="left" vertical="center" indent="1"/>
    </xf>
    <xf numFmtId="0" fontId="5" fillId="5" borderId="2" applyNumberFormat="0" applyProtection="0">
      <alignment horizontal="left" vertical="center" indent="1"/>
    </xf>
    <xf numFmtId="4" fontId="8" fillId="6" borderId="2" applyNumberFormat="0" applyProtection="0">
      <alignment horizontal="right" vertical="center"/>
    </xf>
    <xf numFmtId="0" fontId="5" fillId="7" borderId="2" applyNumberFormat="0" applyProtection="0">
      <alignment horizontal="left" vertical="center" indent="1"/>
    </xf>
    <xf numFmtId="4" fontId="8" fillId="8" borderId="2" applyNumberFormat="0" applyProtection="0">
      <alignment vertical="center"/>
    </xf>
    <xf numFmtId="4" fontId="12" fillId="8" borderId="2" applyNumberFormat="0" applyProtection="0">
      <alignment vertical="center"/>
    </xf>
    <xf numFmtId="4" fontId="8" fillId="8" borderId="2" applyNumberFormat="0" applyProtection="0">
      <alignment horizontal="left" vertical="center" indent="1"/>
    </xf>
    <xf numFmtId="4" fontId="8" fillId="8" borderId="2" applyNumberFormat="0" applyProtection="0">
      <alignment horizontal="left" vertical="center" indent="1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8" fillId="16" borderId="2" applyNumberFormat="0" applyProtection="0">
      <alignment horizontal="right" vertical="center"/>
    </xf>
    <xf numFmtId="4" fontId="8" fillId="17" borderId="2" applyNumberFormat="0" applyProtection="0">
      <alignment horizontal="right" vertical="center"/>
    </xf>
    <xf numFmtId="4" fontId="13" fillId="18" borderId="2" applyNumberFormat="0" applyProtection="0">
      <alignment horizontal="left" vertical="center" indent="1"/>
    </xf>
    <xf numFmtId="4" fontId="8" fillId="6" borderId="9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0" fontId="5" fillId="2" borderId="2" applyNumberFormat="0" applyProtection="0">
      <alignment horizontal="left" vertical="center" indent="1"/>
    </xf>
    <xf numFmtId="4" fontId="8" fillId="6" borderId="2" applyNumberFormat="0" applyProtection="0">
      <alignment horizontal="left" vertical="center" indent="1"/>
    </xf>
    <xf numFmtId="4" fontId="8" fillId="7" borderId="2" applyNumberFormat="0" applyProtection="0">
      <alignment horizontal="left" vertical="center" indent="1"/>
    </xf>
    <xf numFmtId="0" fontId="5" fillId="7" borderId="2" applyNumberFormat="0" applyProtection="0">
      <alignment horizontal="left" vertical="center" indent="1"/>
    </xf>
    <xf numFmtId="0" fontId="5" fillId="20" borderId="2" applyNumberFormat="0" applyProtection="0">
      <alignment horizontal="left" vertical="center" indent="1"/>
    </xf>
    <xf numFmtId="0" fontId="5" fillId="20" borderId="2" applyNumberFormat="0" applyProtection="0">
      <alignment horizontal="left" vertical="center" indent="1"/>
    </xf>
    <xf numFmtId="0" fontId="5" fillId="5" borderId="2" applyNumberFormat="0" applyProtection="0">
      <alignment horizontal="left" vertical="center" indent="1"/>
    </xf>
    <xf numFmtId="0" fontId="5" fillId="2" borderId="2" applyNumberFormat="0" applyProtection="0">
      <alignment horizontal="left" vertical="center" indent="1"/>
    </xf>
    <xf numFmtId="4" fontId="8" fillId="21" borderId="2" applyNumberFormat="0" applyProtection="0">
      <alignment vertical="center"/>
    </xf>
    <xf numFmtId="4" fontId="12" fillId="21" borderId="2" applyNumberFormat="0" applyProtection="0">
      <alignment vertical="center"/>
    </xf>
    <xf numFmtId="4" fontId="8" fillId="21" borderId="2" applyNumberFormat="0" applyProtection="0">
      <alignment horizontal="left" vertical="center" indent="1"/>
    </xf>
    <xf numFmtId="4" fontId="8" fillId="21" borderId="2" applyNumberFormat="0" applyProtection="0">
      <alignment horizontal="left" vertical="center" indent="1"/>
    </xf>
    <xf numFmtId="4" fontId="12" fillId="6" borderId="2" applyNumberFormat="0" applyProtection="0">
      <alignment horizontal="right" vertical="center"/>
    </xf>
    <xf numFmtId="0" fontId="5" fillId="2" borderId="2" applyNumberFormat="0" applyProtection="0">
      <alignment horizontal="left" vertical="center" indent="1"/>
    </xf>
    <xf numFmtId="4" fontId="15" fillId="6" borderId="2" applyNumberFormat="0" applyProtection="0">
      <alignment horizontal="right" vertical="center"/>
    </xf>
  </cellStyleXfs>
  <cellXfs count="46">
    <xf numFmtId="0" fontId="0" fillId="0" borderId="0" xfId="0"/>
    <xf numFmtId="0" fontId="6" fillId="3" borderId="2" xfId="3" applyNumberFormat="1" applyFont="1" applyFill="1" applyAlignment="1">
      <alignment horizontal="center" vertical="center" wrapText="1"/>
    </xf>
    <xf numFmtId="164" fontId="6" fillId="3" borderId="2" xfId="4" quotePrefix="1" applyNumberFormat="1" applyFont="1" applyFill="1" applyAlignment="1">
      <alignment horizontal="center" vertical="center" wrapText="1"/>
    </xf>
    <xf numFmtId="3" fontId="6" fillId="3" borderId="2" xfId="4" quotePrefix="1" applyNumberFormat="1" applyFont="1" applyFill="1" applyAlignment="1">
      <alignment horizontal="center" vertical="center" wrapText="1"/>
    </xf>
    <xf numFmtId="3" fontId="6" fillId="3" borderId="3" xfId="4" quotePrefix="1" applyNumberFormat="1" applyFont="1" applyFill="1" applyBorder="1" applyAlignment="1">
      <alignment horizontal="center" vertical="center" wrapText="1"/>
    </xf>
    <xf numFmtId="0" fontId="6" fillId="3" borderId="11" xfId="3" applyNumberFormat="1" applyFont="1" applyFill="1" applyBorder="1" applyAlignment="1" applyProtection="1">
      <alignment vertical="center" wrapText="1"/>
      <protection locked="0"/>
    </xf>
    <xf numFmtId="3" fontId="6" fillId="3" borderId="2" xfId="4" quotePrefix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Border="1" applyAlignment="1">
      <alignment vertical="center"/>
    </xf>
    <xf numFmtId="0" fontId="4" fillId="0" borderId="0" xfId="2" quotePrefix="1" applyFont="1" applyFill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2" fillId="0" borderId="0" xfId="1" quotePrefix="1" applyFont="1" applyAlignment="1" applyProtection="1">
      <alignment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3" fontId="2" fillId="0" borderId="0" xfId="1" applyNumberFormat="1" applyFont="1" applyAlignment="1" applyProtection="1">
      <alignment vertical="center"/>
      <protection locked="0"/>
    </xf>
    <xf numFmtId="0" fontId="2" fillId="0" borderId="1" xfId="1" applyFont="1" applyBorder="1" applyAlignment="1">
      <alignment vertical="center"/>
    </xf>
    <xf numFmtId="3" fontId="9" fillId="4" borderId="4" xfId="7" quotePrefix="1" applyNumberFormat="1" applyFont="1" applyFill="1" applyBorder="1" applyAlignment="1" applyProtection="1">
      <alignment horizontal="right" vertical="center"/>
      <protection locked="0"/>
    </xf>
    <xf numFmtId="3" fontId="9" fillId="4" borderId="6" xfId="7" quotePrefix="1" applyNumberFormat="1" applyFont="1" applyFill="1" applyBorder="1" applyAlignment="1" applyProtection="1">
      <alignment horizontal="right" vertical="center"/>
      <protection locked="0"/>
    </xf>
    <xf numFmtId="3" fontId="9" fillId="4" borderId="0" xfId="7" quotePrefix="1" applyNumberFormat="1" applyFont="1" applyFill="1" applyBorder="1" applyAlignment="1" applyProtection="1">
      <alignment horizontal="right" vertical="center"/>
      <protection locked="0"/>
    </xf>
    <xf numFmtId="0" fontId="2" fillId="4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3" fontId="9" fillId="3" borderId="5" xfId="7" quotePrefix="1" applyNumberFormat="1" applyFont="1" applyFill="1" applyBorder="1" applyAlignment="1" applyProtection="1">
      <alignment horizontal="right" vertical="center"/>
      <protection locked="0"/>
    </xf>
    <xf numFmtId="3" fontId="9" fillId="3" borderId="6" xfId="7" quotePrefix="1" applyNumberFormat="1" applyFont="1" applyFill="1" applyBorder="1" applyAlignment="1" applyProtection="1">
      <alignment horizontal="right" vertical="center"/>
      <protection locked="0"/>
    </xf>
    <xf numFmtId="0" fontId="7" fillId="4" borderId="12" xfId="6" quotePrefix="1" applyNumberFormat="1" applyFont="1" applyFill="1" applyBorder="1" applyAlignment="1" applyProtection="1">
      <alignment horizontal="center" vertical="center"/>
      <protection locked="0"/>
    </xf>
    <xf numFmtId="0" fontId="7" fillId="4" borderId="13" xfId="5" applyNumberFormat="1" applyFont="1" applyFill="1" applyBorder="1" applyAlignment="1">
      <alignment vertical="center"/>
    </xf>
    <xf numFmtId="0" fontId="7" fillId="4" borderId="7" xfId="6" quotePrefix="1" applyNumberFormat="1" applyFont="1" applyFill="1" applyBorder="1" applyAlignment="1" applyProtection="1">
      <alignment horizontal="center" vertical="center"/>
      <protection locked="0"/>
    </xf>
    <xf numFmtId="0" fontId="7" fillId="4" borderId="10" xfId="5" applyNumberFormat="1" applyFont="1" applyFill="1" applyBorder="1" applyAlignment="1">
      <alignment vertical="center"/>
    </xf>
    <xf numFmtId="0" fontId="7" fillId="3" borderId="12" xfId="8" quotePrefix="1" applyNumberFormat="1" applyFont="1" applyFill="1" applyBorder="1" applyAlignment="1" applyProtection="1">
      <alignment horizontal="center" vertical="center"/>
      <protection locked="0"/>
    </xf>
    <xf numFmtId="0" fontId="7" fillId="3" borderId="13" xfId="5" applyNumberFormat="1" applyFont="1" applyFill="1" applyBorder="1" applyAlignment="1">
      <alignment vertical="center"/>
    </xf>
    <xf numFmtId="0" fontId="7" fillId="3" borderId="8" xfId="8" quotePrefix="1" applyNumberFormat="1" applyFont="1" applyFill="1" applyBorder="1" applyAlignment="1" applyProtection="1">
      <alignment horizontal="center" vertical="center"/>
      <protection locked="0"/>
    </xf>
    <xf numFmtId="0" fontId="7" fillId="3" borderId="14" xfId="5" applyNumberFormat="1" applyFont="1" applyFill="1" applyBorder="1" applyAlignment="1">
      <alignment vertical="center"/>
    </xf>
    <xf numFmtId="0" fontId="7" fillId="3" borderId="15" xfId="8" quotePrefix="1" applyNumberFormat="1" applyFont="1" applyFill="1" applyBorder="1" applyAlignment="1" applyProtection="1">
      <alignment horizontal="center" vertical="center"/>
      <protection locked="0"/>
    </xf>
    <xf numFmtId="0" fontId="7" fillId="3" borderId="16" xfId="5" applyNumberFormat="1" applyFont="1" applyFill="1" applyBorder="1" applyAlignment="1">
      <alignment vertical="center"/>
    </xf>
    <xf numFmtId="3" fontId="9" fillId="3" borderId="17" xfId="7" quotePrefix="1" applyNumberFormat="1" applyFont="1" applyFill="1" applyBorder="1" applyAlignment="1" applyProtection="1">
      <alignment horizontal="right" vertical="center"/>
      <protection locked="0"/>
    </xf>
    <xf numFmtId="3" fontId="9" fillId="3" borderId="18" xfId="7" quotePrefix="1" applyNumberFormat="1" applyFont="1" applyFill="1" applyBorder="1" applyAlignment="1" applyProtection="1">
      <alignment horizontal="right" vertical="center"/>
      <protection locked="0"/>
    </xf>
    <xf numFmtId="0" fontId="6" fillId="3" borderId="12" xfId="8" quotePrefix="1" applyNumberFormat="1" applyFont="1" applyFill="1" applyBorder="1" applyAlignment="1" applyProtection="1">
      <alignment horizontal="center" vertical="center"/>
      <protection locked="0"/>
    </xf>
    <xf numFmtId="0" fontId="6" fillId="3" borderId="13" xfId="5" applyNumberFormat="1" applyFont="1" applyFill="1" applyBorder="1" applyAlignment="1">
      <alignment vertical="center"/>
    </xf>
    <xf numFmtId="3" fontId="10" fillId="3" borderId="6" xfId="7" quotePrefix="1" applyNumberFormat="1" applyFont="1" applyFill="1" applyBorder="1" applyAlignment="1" applyProtection="1">
      <alignment horizontal="right" vertical="center"/>
      <protection locked="0"/>
    </xf>
    <xf numFmtId="164" fontId="6" fillId="3" borderId="2" xfId="4" applyNumberFormat="1" applyFont="1" applyFill="1" applyBorder="1" applyAlignment="1">
      <alignment horizontal="left" vertical="center" wrapText="1"/>
    </xf>
    <xf numFmtId="0" fontId="2" fillId="4" borderId="4" xfId="1" applyFont="1" applyFill="1" applyBorder="1" applyAlignment="1">
      <alignment vertical="center" wrapText="1"/>
    </xf>
    <xf numFmtId="0" fontId="2" fillId="3" borderId="6" xfId="1" applyFont="1" applyFill="1" applyBorder="1" applyAlignment="1">
      <alignment vertical="center"/>
    </xf>
    <xf numFmtId="0" fontId="2" fillId="3" borderId="17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/>
    </xf>
  </cellXfs>
  <cellStyles count="40">
    <cellStyle name="SAPBEXaggData" xfId="9"/>
    <cellStyle name="SAPBEXaggDataEmph" xfId="10"/>
    <cellStyle name="SAPBEXaggItem" xfId="11"/>
    <cellStyle name="SAPBEXaggItemX" xfId="12"/>
    <cellStyle name="SAPBEXchaText" xfId="3"/>
    <cellStyle name="SAPBEXexcBad7" xfId="13"/>
    <cellStyle name="SAPBEXexcBad8" xfId="14"/>
    <cellStyle name="SAPBEXexcBad9" xfId="15"/>
    <cellStyle name="SAPBEXexcCritical4" xfId="16"/>
    <cellStyle name="SAPBEXexcCritical5" xfId="17"/>
    <cellStyle name="SAPBEXexcCritical6" xfId="18"/>
    <cellStyle name="SAPBEXexcGood1" xfId="19"/>
    <cellStyle name="SAPBEXexcGood2" xfId="20"/>
    <cellStyle name="SAPBEXexcGood3" xfId="21"/>
    <cellStyle name="SAPBEXfilterDrill" xfId="22"/>
    <cellStyle name="SAPBEXfilterItem" xfId="23"/>
    <cellStyle name="SAPBEXfilterText" xfId="24"/>
    <cellStyle name="SAPBEXformats" xfId="25"/>
    <cellStyle name="SAPBEXheaderItem" xfId="26"/>
    <cellStyle name="SAPBEXheaderText" xfId="27"/>
    <cellStyle name="SAPBEXHLevel0" xfId="8"/>
    <cellStyle name="SAPBEXHLevel0X" xfId="28"/>
    <cellStyle name="SAPBEXHLevel1" xfId="29"/>
    <cellStyle name="SAPBEXHLevel1X" xfId="30"/>
    <cellStyle name="SAPBEXHLevel2" xfId="6"/>
    <cellStyle name="SAPBEXHLevel2X" xfId="31"/>
    <cellStyle name="SAPBEXHLevel3" xfId="5"/>
    <cellStyle name="SAPBEXHLevel3X" xfId="32"/>
    <cellStyle name="SAPBEXresData" xfId="33"/>
    <cellStyle name="SAPBEXresDataEmph" xfId="34"/>
    <cellStyle name="SAPBEXresItem" xfId="35"/>
    <cellStyle name="SAPBEXresItemX" xfId="36"/>
    <cellStyle name="SAPBEXstdData" xfId="7"/>
    <cellStyle name="SAPBEXstdDataEmph" xfId="37"/>
    <cellStyle name="SAPBEXstdItem" xfId="38"/>
    <cellStyle name="SAPBEXstdItemX" xfId="4"/>
    <cellStyle name="SAPBEXtitle" xfId="2"/>
    <cellStyle name="SAPBEXundefined" xfId="39"/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1"/>
  <sheetViews>
    <sheetView showGridLines="0" tabSelected="1" zoomScaleNormal="100" zoomScaleSheetLayoutView="80" workbookViewId="0">
      <pane ySplit="4" topLeftCell="A55" activePane="bottomLeft" state="frozen"/>
      <selection pane="bottomLeft" activeCell="I62" sqref="I62"/>
    </sheetView>
  </sheetViews>
  <sheetFormatPr baseColWidth="10" defaultRowHeight="21" customHeight="1"/>
  <cols>
    <col min="1" max="1" width="4" style="8" bestFit="1" customWidth="1"/>
    <col min="2" max="2" width="40.28515625" style="7" customWidth="1"/>
    <col min="3" max="7" width="15.7109375" style="9" customWidth="1"/>
    <col min="8" max="8" width="49.5703125" style="10" customWidth="1"/>
    <col min="9" max="255" width="11.42578125" style="7"/>
    <col min="256" max="256" width="40.28515625" style="7" customWidth="1"/>
    <col min="257" max="257" width="4" style="7" bestFit="1" customWidth="1"/>
    <col min="258" max="263" width="15.7109375" style="7" customWidth="1"/>
    <col min="264" max="264" width="47.5703125" style="7" customWidth="1"/>
    <col min="265" max="511" width="11.42578125" style="7"/>
    <col min="512" max="512" width="40.28515625" style="7" customWidth="1"/>
    <col min="513" max="513" width="4" style="7" bestFit="1" customWidth="1"/>
    <col min="514" max="519" width="15.7109375" style="7" customWidth="1"/>
    <col min="520" max="520" width="47.5703125" style="7" customWidth="1"/>
    <col min="521" max="767" width="11.42578125" style="7"/>
    <col min="768" max="768" width="40.28515625" style="7" customWidth="1"/>
    <col min="769" max="769" width="4" style="7" bestFit="1" customWidth="1"/>
    <col min="770" max="775" width="15.7109375" style="7" customWidth="1"/>
    <col min="776" max="776" width="47.5703125" style="7" customWidth="1"/>
    <col min="777" max="1023" width="11.42578125" style="7"/>
    <col min="1024" max="1024" width="40.28515625" style="7" customWidth="1"/>
    <col min="1025" max="1025" width="4" style="7" bestFit="1" customWidth="1"/>
    <col min="1026" max="1031" width="15.7109375" style="7" customWidth="1"/>
    <col min="1032" max="1032" width="47.5703125" style="7" customWidth="1"/>
    <col min="1033" max="1279" width="11.42578125" style="7"/>
    <col min="1280" max="1280" width="40.28515625" style="7" customWidth="1"/>
    <col min="1281" max="1281" width="4" style="7" bestFit="1" customWidth="1"/>
    <col min="1282" max="1287" width="15.7109375" style="7" customWidth="1"/>
    <col min="1288" max="1288" width="47.5703125" style="7" customWidth="1"/>
    <col min="1289" max="1535" width="11.42578125" style="7"/>
    <col min="1536" max="1536" width="40.28515625" style="7" customWidth="1"/>
    <col min="1537" max="1537" width="4" style="7" bestFit="1" customWidth="1"/>
    <col min="1538" max="1543" width="15.7109375" style="7" customWidth="1"/>
    <col min="1544" max="1544" width="47.5703125" style="7" customWidth="1"/>
    <col min="1545" max="1791" width="11.42578125" style="7"/>
    <col min="1792" max="1792" width="40.28515625" style="7" customWidth="1"/>
    <col min="1793" max="1793" width="4" style="7" bestFit="1" customWidth="1"/>
    <col min="1794" max="1799" width="15.7109375" style="7" customWidth="1"/>
    <col min="1800" max="1800" width="47.5703125" style="7" customWidth="1"/>
    <col min="1801" max="2047" width="11.42578125" style="7"/>
    <col min="2048" max="2048" width="40.28515625" style="7" customWidth="1"/>
    <col min="2049" max="2049" width="4" style="7" bestFit="1" customWidth="1"/>
    <col min="2050" max="2055" width="15.7109375" style="7" customWidth="1"/>
    <col min="2056" max="2056" width="47.5703125" style="7" customWidth="1"/>
    <col min="2057" max="2303" width="11.42578125" style="7"/>
    <col min="2304" max="2304" width="40.28515625" style="7" customWidth="1"/>
    <col min="2305" max="2305" width="4" style="7" bestFit="1" customWidth="1"/>
    <col min="2306" max="2311" width="15.7109375" style="7" customWidth="1"/>
    <col min="2312" max="2312" width="47.5703125" style="7" customWidth="1"/>
    <col min="2313" max="2559" width="11.42578125" style="7"/>
    <col min="2560" max="2560" width="40.28515625" style="7" customWidth="1"/>
    <col min="2561" max="2561" width="4" style="7" bestFit="1" customWidth="1"/>
    <col min="2562" max="2567" width="15.7109375" style="7" customWidth="1"/>
    <col min="2568" max="2568" width="47.5703125" style="7" customWidth="1"/>
    <col min="2569" max="2815" width="11.42578125" style="7"/>
    <col min="2816" max="2816" width="40.28515625" style="7" customWidth="1"/>
    <col min="2817" max="2817" width="4" style="7" bestFit="1" customWidth="1"/>
    <col min="2818" max="2823" width="15.7109375" style="7" customWidth="1"/>
    <col min="2824" max="2824" width="47.5703125" style="7" customWidth="1"/>
    <col min="2825" max="3071" width="11.42578125" style="7"/>
    <col min="3072" max="3072" width="40.28515625" style="7" customWidth="1"/>
    <col min="3073" max="3073" width="4" style="7" bestFit="1" customWidth="1"/>
    <col min="3074" max="3079" width="15.7109375" style="7" customWidth="1"/>
    <col min="3080" max="3080" width="47.5703125" style="7" customWidth="1"/>
    <col min="3081" max="3327" width="11.42578125" style="7"/>
    <col min="3328" max="3328" width="40.28515625" style="7" customWidth="1"/>
    <col min="3329" max="3329" width="4" style="7" bestFit="1" customWidth="1"/>
    <col min="3330" max="3335" width="15.7109375" style="7" customWidth="1"/>
    <col min="3336" max="3336" width="47.5703125" style="7" customWidth="1"/>
    <col min="3337" max="3583" width="11.42578125" style="7"/>
    <col min="3584" max="3584" width="40.28515625" style="7" customWidth="1"/>
    <col min="3585" max="3585" width="4" style="7" bestFit="1" customWidth="1"/>
    <col min="3586" max="3591" width="15.7109375" style="7" customWidth="1"/>
    <col min="3592" max="3592" width="47.5703125" style="7" customWidth="1"/>
    <col min="3593" max="3839" width="11.42578125" style="7"/>
    <col min="3840" max="3840" width="40.28515625" style="7" customWidth="1"/>
    <col min="3841" max="3841" width="4" style="7" bestFit="1" customWidth="1"/>
    <col min="3842" max="3847" width="15.7109375" style="7" customWidth="1"/>
    <col min="3848" max="3848" width="47.5703125" style="7" customWidth="1"/>
    <col min="3849" max="4095" width="11.42578125" style="7"/>
    <col min="4096" max="4096" width="40.28515625" style="7" customWidth="1"/>
    <col min="4097" max="4097" width="4" style="7" bestFit="1" customWidth="1"/>
    <col min="4098" max="4103" width="15.7109375" style="7" customWidth="1"/>
    <col min="4104" max="4104" width="47.5703125" style="7" customWidth="1"/>
    <col min="4105" max="4351" width="11.42578125" style="7"/>
    <col min="4352" max="4352" width="40.28515625" style="7" customWidth="1"/>
    <col min="4353" max="4353" width="4" style="7" bestFit="1" customWidth="1"/>
    <col min="4354" max="4359" width="15.7109375" style="7" customWidth="1"/>
    <col min="4360" max="4360" width="47.5703125" style="7" customWidth="1"/>
    <col min="4361" max="4607" width="11.42578125" style="7"/>
    <col min="4608" max="4608" width="40.28515625" style="7" customWidth="1"/>
    <col min="4609" max="4609" width="4" style="7" bestFit="1" customWidth="1"/>
    <col min="4610" max="4615" width="15.7109375" style="7" customWidth="1"/>
    <col min="4616" max="4616" width="47.5703125" style="7" customWidth="1"/>
    <col min="4617" max="4863" width="11.42578125" style="7"/>
    <col min="4864" max="4864" width="40.28515625" style="7" customWidth="1"/>
    <col min="4865" max="4865" width="4" style="7" bestFit="1" customWidth="1"/>
    <col min="4866" max="4871" width="15.7109375" style="7" customWidth="1"/>
    <col min="4872" max="4872" width="47.5703125" style="7" customWidth="1"/>
    <col min="4873" max="5119" width="11.42578125" style="7"/>
    <col min="5120" max="5120" width="40.28515625" style="7" customWidth="1"/>
    <col min="5121" max="5121" width="4" style="7" bestFit="1" customWidth="1"/>
    <col min="5122" max="5127" width="15.7109375" style="7" customWidth="1"/>
    <col min="5128" max="5128" width="47.5703125" style="7" customWidth="1"/>
    <col min="5129" max="5375" width="11.42578125" style="7"/>
    <col min="5376" max="5376" width="40.28515625" style="7" customWidth="1"/>
    <col min="5377" max="5377" width="4" style="7" bestFit="1" customWidth="1"/>
    <col min="5378" max="5383" width="15.7109375" style="7" customWidth="1"/>
    <col min="5384" max="5384" width="47.5703125" style="7" customWidth="1"/>
    <col min="5385" max="5631" width="11.42578125" style="7"/>
    <col min="5632" max="5632" width="40.28515625" style="7" customWidth="1"/>
    <col min="5633" max="5633" width="4" style="7" bestFit="1" customWidth="1"/>
    <col min="5634" max="5639" width="15.7109375" style="7" customWidth="1"/>
    <col min="5640" max="5640" width="47.5703125" style="7" customWidth="1"/>
    <col min="5641" max="5887" width="11.42578125" style="7"/>
    <col min="5888" max="5888" width="40.28515625" style="7" customWidth="1"/>
    <col min="5889" max="5889" width="4" style="7" bestFit="1" customWidth="1"/>
    <col min="5890" max="5895" width="15.7109375" style="7" customWidth="1"/>
    <col min="5896" max="5896" width="47.5703125" style="7" customWidth="1"/>
    <col min="5897" max="6143" width="11.42578125" style="7"/>
    <col min="6144" max="6144" width="40.28515625" style="7" customWidth="1"/>
    <col min="6145" max="6145" width="4" style="7" bestFit="1" customWidth="1"/>
    <col min="6146" max="6151" width="15.7109375" style="7" customWidth="1"/>
    <col min="6152" max="6152" width="47.5703125" style="7" customWidth="1"/>
    <col min="6153" max="6399" width="11.42578125" style="7"/>
    <col min="6400" max="6400" width="40.28515625" style="7" customWidth="1"/>
    <col min="6401" max="6401" width="4" style="7" bestFit="1" customWidth="1"/>
    <col min="6402" max="6407" width="15.7109375" style="7" customWidth="1"/>
    <col min="6408" max="6408" width="47.5703125" style="7" customWidth="1"/>
    <col min="6409" max="6655" width="11.42578125" style="7"/>
    <col min="6656" max="6656" width="40.28515625" style="7" customWidth="1"/>
    <col min="6657" max="6657" width="4" style="7" bestFit="1" customWidth="1"/>
    <col min="6658" max="6663" width="15.7109375" style="7" customWidth="1"/>
    <col min="6664" max="6664" width="47.5703125" style="7" customWidth="1"/>
    <col min="6665" max="6911" width="11.42578125" style="7"/>
    <col min="6912" max="6912" width="40.28515625" style="7" customWidth="1"/>
    <col min="6913" max="6913" width="4" style="7" bestFit="1" customWidth="1"/>
    <col min="6914" max="6919" width="15.7109375" style="7" customWidth="1"/>
    <col min="6920" max="6920" width="47.5703125" style="7" customWidth="1"/>
    <col min="6921" max="7167" width="11.42578125" style="7"/>
    <col min="7168" max="7168" width="40.28515625" style="7" customWidth="1"/>
    <col min="7169" max="7169" width="4" style="7" bestFit="1" customWidth="1"/>
    <col min="7170" max="7175" width="15.7109375" style="7" customWidth="1"/>
    <col min="7176" max="7176" width="47.5703125" style="7" customWidth="1"/>
    <col min="7177" max="7423" width="11.42578125" style="7"/>
    <col min="7424" max="7424" width="40.28515625" style="7" customWidth="1"/>
    <col min="7425" max="7425" width="4" style="7" bestFit="1" customWidth="1"/>
    <col min="7426" max="7431" width="15.7109375" style="7" customWidth="1"/>
    <col min="7432" max="7432" width="47.5703125" style="7" customWidth="1"/>
    <col min="7433" max="7679" width="11.42578125" style="7"/>
    <col min="7680" max="7680" width="40.28515625" style="7" customWidth="1"/>
    <col min="7681" max="7681" width="4" style="7" bestFit="1" customWidth="1"/>
    <col min="7682" max="7687" width="15.7109375" style="7" customWidth="1"/>
    <col min="7688" max="7688" width="47.5703125" style="7" customWidth="1"/>
    <col min="7689" max="7935" width="11.42578125" style="7"/>
    <col min="7936" max="7936" width="40.28515625" style="7" customWidth="1"/>
    <col min="7937" max="7937" width="4" style="7" bestFit="1" customWidth="1"/>
    <col min="7938" max="7943" width="15.7109375" style="7" customWidth="1"/>
    <col min="7944" max="7944" width="47.5703125" style="7" customWidth="1"/>
    <col min="7945" max="8191" width="11.42578125" style="7"/>
    <col min="8192" max="8192" width="40.28515625" style="7" customWidth="1"/>
    <col min="8193" max="8193" width="4" style="7" bestFit="1" customWidth="1"/>
    <col min="8194" max="8199" width="15.7109375" style="7" customWidth="1"/>
    <col min="8200" max="8200" width="47.5703125" style="7" customWidth="1"/>
    <col min="8201" max="8447" width="11.42578125" style="7"/>
    <col min="8448" max="8448" width="40.28515625" style="7" customWidth="1"/>
    <col min="8449" max="8449" width="4" style="7" bestFit="1" customWidth="1"/>
    <col min="8450" max="8455" width="15.7109375" style="7" customWidth="1"/>
    <col min="8456" max="8456" width="47.5703125" style="7" customWidth="1"/>
    <col min="8457" max="8703" width="11.42578125" style="7"/>
    <col min="8704" max="8704" width="40.28515625" style="7" customWidth="1"/>
    <col min="8705" max="8705" width="4" style="7" bestFit="1" customWidth="1"/>
    <col min="8706" max="8711" width="15.7109375" style="7" customWidth="1"/>
    <col min="8712" max="8712" width="47.5703125" style="7" customWidth="1"/>
    <col min="8713" max="8959" width="11.42578125" style="7"/>
    <col min="8960" max="8960" width="40.28515625" style="7" customWidth="1"/>
    <col min="8961" max="8961" width="4" style="7" bestFit="1" customWidth="1"/>
    <col min="8962" max="8967" width="15.7109375" style="7" customWidth="1"/>
    <col min="8968" max="8968" width="47.5703125" style="7" customWidth="1"/>
    <col min="8969" max="9215" width="11.42578125" style="7"/>
    <col min="9216" max="9216" width="40.28515625" style="7" customWidth="1"/>
    <col min="9217" max="9217" width="4" style="7" bestFit="1" customWidth="1"/>
    <col min="9218" max="9223" width="15.7109375" style="7" customWidth="1"/>
    <col min="9224" max="9224" width="47.5703125" style="7" customWidth="1"/>
    <col min="9225" max="9471" width="11.42578125" style="7"/>
    <col min="9472" max="9472" width="40.28515625" style="7" customWidth="1"/>
    <col min="9473" max="9473" width="4" style="7" bestFit="1" customWidth="1"/>
    <col min="9474" max="9479" width="15.7109375" style="7" customWidth="1"/>
    <col min="9480" max="9480" width="47.5703125" style="7" customWidth="1"/>
    <col min="9481" max="9727" width="11.42578125" style="7"/>
    <col min="9728" max="9728" width="40.28515625" style="7" customWidth="1"/>
    <col min="9729" max="9729" width="4" style="7" bestFit="1" customWidth="1"/>
    <col min="9730" max="9735" width="15.7109375" style="7" customWidth="1"/>
    <col min="9736" max="9736" width="47.5703125" style="7" customWidth="1"/>
    <col min="9737" max="9983" width="11.42578125" style="7"/>
    <col min="9984" max="9984" width="40.28515625" style="7" customWidth="1"/>
    <col min="9985" max="9985" width="4" style="7" bestFit="1" customWidth="1"/>
    <col min="9986" max="9991" width="15.7109375" style="7" customWidth="1"/>
    <col min="9992" max="9992" width="47.5703125" style="7" customWidth="1"/>
    <col min="9993" max="10239" width="11.42578125" style="7"/>
    <col min="10240" max="10240" width="40.28515625" style="7" customWidth="1"/>
    <col min="10241" max="10241" width="4" style="7" bestFit="1" customWidth="1"/>
    <col min="10242" max="10247" width="15.7109375" style="7" customWidth="1"/>
    <col min="10248" max="10248" width="47.5703125" style="7" customWidth="1"/>
    <col min="10249" max="10495" width="11.42578125" style="7"/>
    <col min="10496" max="10496" width="40.28515625" style="7" customWidth="1"/>
    <col min="10497" max="10497" width="4" style="7" bestFit="1" customWidth="1"/>
    <col min="10498" max="10503" width="15.7109375" style="7" customWidth="1"/>
    <col min="10504" max="10504" width="47.5703125" style="7" customWidth="1"/>
    <col min="10505" max="10751" width="11.42578125" style="7"/>
    <col min="10752" max="10752" width="40.28515625" style="7" customWidth="1"/>
    <col min="10753" max="10753" width="4" style="7" bestFit="1" customWidth="1"/>
    <col min="10754" max="10759" width="15.7109375" style="7" customWidth="1"/>
    <col min="10760" max="10760" width="47.5703125" style="7" customWidth="1"/>
    <col min="10761" max="11007" width="11.42578125" style="7"/>
    <col min="11008" max="11008" width="40.28515625" style="7" customWidth="1"/>
    <col min="11009" max="11009" width="4" style="7" bestFit="1" customWidth="1"/>
    <col min="11010" max="11015" width="15.7109375" style="7" customWidth="1"/>
    <col min="11016" max="11016" width="47.5703125" style="7" customWidth="1"/>
    <col min="11017" max="11263" width="11.42578125" style="7"/>
    <col min="11264" max="11264" width="40.28515625" style="7" customWidth="1"/>
    <col min="11265" max="11265" width="4" style="7" bestFit="1" customWidth="1"/>
    <col min="11266" max="11271" width="15.7109375" style="7" customWidth="1"/>
    <col min="11272" max="11272" width="47.5703125" style="7" customWidth="1"/>
    <col min="11273" max="11519" width="11.42578125" style="7"/>
    <col min="11520" max="11520" width="40.28515625" style="7" customWidth="1"/>
    <col min="11521" max="11521" width="4" style="7" bestFit="1" customWidth="1"/>
    <col min="11522" max="11527" width="15.7109375" style="7" customWidth="1"/>
    <col min="11528" max="11528" width="47.5703125" style="7" customWidth="1"/>
    <col min="11529" max="11775" width="11.42578125" style="7"/>
    <col min="11776" max="11776" width="40.28515625" style="7" customWidth="1"/>
    <col min="11777" max="11777" width="4" style="7" bestFit="1" customWidth="1"/>
    <col min="11778" max="11783" width="15.7109375" style="7" customWidth="1"/>
    <col min="11784" max="11784" width="47.5703125" style="7" customWidth="1"/>
    <col min="11785" max="12031" width="11.42578125" style="7"/>
    <col min="12032" max="12032" width="40.28515625" style="7" customWidth="1"/>
    <col min="12033" max="12033" width="4" style="7" bestFit="1" customWidth="1"/>
    <col min="12034" max="12039" width="15.7109375" style="7" customWidth="1"/>
    <col min="12040" max="12040" width="47.5703125" style="7" customWidth="1"/>
    <col min="12041" max="12287" width="11.42578125" style="7"/>
    <col min="12288" max="12288" width="40.28515625" style="7" customWidth="1"/>
    <col min="12289" max="12289" width="4" style="7" bestFit="1" customWidth="1"/>
    <col min="12290" max="12295" width="15.7109375" style="7" customWidth="1"/>
    <col min="12296" max="12296" width="47.5703125" style="7" customWidth="1"/>
    <col min="12297" max="12543" width="11.42578125" style="7"/>
    <col min="12544" max="12544" width="40.28515625" style="7" customWidth="1"/>
    <col min="12545" max="12545" width="4" style="7" bestFit="1" customWidth="1"/>
    <col min="12546" max="12551" width="15.7109375" style="7" customWidth="1"/>
    <col min="12552" max="12552" width="47.5703125" style="7" customWidth="1"/>
    <col min="12553" max="12799" width="11.42578125" style="7"/>
    <col min="12800" max="12800" width="40.28515625" style="7" customWidth="1"/>
    <col min="12801" max="12801" width="4" style="7" bestFit="1" customWidth="1"/>
    <col min="12802" max="12807" width="15.7109375" style="7" customWidth="1"/>
    <col min="12808" max="12808" width="47.5703125" style="7" customWidth="1"/>
    <col min="12809" max="13055" width="11.42578125" style="7"/>
    <col min="13056" max="13056" width="40.28515625" style="7" customWidth="1"/>
    <col min="13057" max="13057" width="4" style="7" bestFit="1" customWidth="1"/>
    <col min="13058" max="13063" width="15.7109375" style="7" customWidth="1"/>
    <col min="13064" max="13064" width="47.5703125" style="7" customWidth="1"/>
    <col min="13065" max="13311" width="11.42578125" style="7"/>
    <col min="13312" max="13312" width="40.28515625" style="7" customWidth="1"/>
    <col min="13313" max="13313" width="4" style="7" bestFit="1" customWidth="1"/>
    <col min="13314" max="13319" width="15.7109375" style="7" customWidth="1"/>
    <col min="13320" max="13320" width="47.5703125" style="7" customWidth="1"/>
    <col min="13321" max="13567" width="11.42578125" style="7"/>
    <col min="13568" max="13568" width="40.28515625" style="7" customWidth="1"/>
    <col min="13569" max="13569" width="4" style="7" bestFit="1" customWidth="1"/>
    <col min="13570" max="13575" width="15.7109375" style="7" customWidth="1"/>
    <col min="13576" max="13576" width="47.5703125" style="7" customWidth="1"/>
    <col min="13577" max="13823" width="11.42578125" style="7"/>
    <col min="13824" max="13824" width="40.28515625" style="7" customWidth="1"/>
    <col min="13825" max="13825" width="4" style="7" bestFit="1" customWidth="1"/>
    <col min="13826" max="13831" width="15.7109375" style="7" customWidth="1"/>
    <col min="13832" max="13832" width="47.5703125" style="7" customWidth="1"/>
    <col min="13833" max="14079" width="11.42578125" style="7"/>
    <col min="14080" max="14080" width="40.28515625" style="7" customWidth="1"/>
    <col min="14081" max="14081" width="4" style="7" bestFit="1" customWidth="1"/>
    <col min="14082" max="14087" width="15.7109375" style="7" customWidth="1"/>
    <col min="14088" max="14088" width="47.5703125" style="7" customWidth="1"/>
    <col min="14089" max="14335" width="11.42578125" style="7"/>
    <col min="14336" max="14336" width="40.28515625" style="7" customWidth="1"/>
    <col min="14337" max="14337" width="4" style="7" bestFit="1" customWidth="1"/>
    <col min="14338" max="14343" width="15.7109375" style="7" customWidth="1"/>
    <col min="14344" max="14344" width="47.5703125" style="7" customWidth="1"/>
    <col min="14345" max="14591" width="11.42578125" style="7"/>
    <col min="14592" max="14592" width="40.28515625" style="7" customWidth="1"/>
    <col min="14593" max="14593" width="4" style="7" bestFit="1" customWidth="1"/>
    <col min="14594" max="14599" width="15.7109375" style="7" customWidth="1"/>
    <col min="14600" max="14600" width="47.5703125" style="7" customWidth="1"/>
    <col min="14601" max="14847" width="11.42578125" style="7"/>
    <col min="14848" max="14848" width="40.28515625" style="7" customWidth="1"/>
    <col min="14849" max="14849" width="4" style="7" bestFit="1" customWidth="1"/>
    <col min="14850" max="14855" width="15.7109375" style="7" customWidth="1"/>
    <col min="14856" max="14856" width="47.5703125" style="7" customWidth="1"/>
    <col min="14857" max="15103" width="11.42578125" style="7"/>
    <col min="15104" max="15104" width="40.28515625" style="7" customWidth="1"/>
    <col min="15105" max="15105" width="4" style="7" bestFit="1" customWidth="1"/>
    <col min="15106" max="15111" width="15.7109375" style="7" customWidth="1"/>
    <col min="15112" max="15112" width="47.5703125" style="7" customWidth="1"/>
    <col min="15113" max="15359" width="11.42578125" style="7"/>
    <col min="15360" max="15360" width="40.28515625" style="7" customWidth="1"/>
    <col min="15361" max="15361" width="4" style="7" bestFit="1" customWidth="1"/>
    <col min="15362" max="15367" width="15.7109375" style="7" customWidth="1"/>
    <col min="15368" max="15368" width="47.5703125" style="7" customWidth="1"/>
    <col min="15369" max="15615" width="11.42578125" style="7"/>
    <col min="15616" max="15616" width="40.28515625" style="7" customWidth="1"/>
    <col min="15617" max="15617" width="4" style="7" bestFit="1" customWidth="1"/>
    <col min="15618" max="15623" width="15.7109375" style="7" customWidth="1"/>
    <col min="15624" max="15624" width="47.5703125" style="7" customWidth="1"/>
    <col min="15625" max="15871" width="11.42578125" style="7"/>
    <col min="15872" max="15872" width="40.28515625" style="7" customWidth="1"/>
    <col min="15873" max="15873" width="4" style="7" bestFit="1" customWidth="1"/>
    <col min="15874" max="15879" width="15.7109375" style="7" customWidth="1"/>
    <col min="15880" max="15880" width="47.5703125" style="7" customWidth="1"/>
    <col min="15881" max="16127" width="11.42578125" style="7"/>
    <col min="16128" max="16128" width="40.28515625" style="7" customWidth="1"/>
    <col min="16129" max="16129" width="4" style="7" bestFit="1" customWidth="1"/>
    <col min="16130" max="16135" width="15.7109375" style="7" customWidth="1"/>
    <col min="16136" max="16136" width="47.5703125" style="7" customWidth="1"/>
    <col min="16137" max="16384" width="11.42578125" style="7"/>
  </cols>
  <sheetData>
    <row r="2" spans="1:8" ht="21" customHeight="1">
      <c r="A2" s="11" t="s">
        <v>37</v>
      </c>
      <c r="B2" s="11"/>
      <c r="H2" s="12" t="s">
        <v>75</v>
      </c>
    </row>
    <row r="3" spans="1:8" ht="21" customHeight="1">
      <c r="A3" s="14"/>
      <c r="B3" s="13"/>
      <c r="C3" s="15"/>
      <c r="D3" s="15"/>
      <c r="E3" s="15"/>
      <c r="F3" s="15"/>
      <c r="G3" s="15"/>
      <c r="H3" s="16"/>
    </row>
    <row r="4" spans="1:8" ht="21" customHeight="1">
      <c r="A4" s="1" t="s">
        <v>27</v>
      </c>
      <c r="B4" s="5" t="s">
        <v>25</v>
      </c>
      <c r="C4" s="2" t="s">
        <v>9</v>
      </c>
      <c r="D4" s="3" t="s">
        <v>0</v>
      </c>
      <c r="E4" s="3" t="s">
        <v>29</v>
      </c>
      <c r="F4" s="6" t="s">
        <v>30</v>
      </c>
      <c r="G4" s="4" t="s">
        <v>31</v>
      </c>
      <c r="H4" s="39" t="s">
        <v>1</v>
      </c>
    </row>
    <row r="5" spans="1:8" s="20" customFormat="1" ht="21" customHeight="1">
      <c r="A5" s="24" t="s">
        <v>4</v>
      </c>
      <c r="B5" s="25" t="s">
        <v>26</v>
      </c>
      <c r="C5" s="17">
        <v>-38011405.729999997</v>
      </c>
      <c r="D5" s="18">
        <f>C5-C6</f>
        <v>1019718</v>
      </c>
      <c r="E5" s="17">
        <v>-39995702.729999997</v>
      </c>
      <c r="F5" s="17">
        <v>-39481395.729999997</v>
      </c>
      <c r="G5" s="19">
        <v>-39811092.729999997</v>
      </c>
      <c r="H5" s="40" t="s">
        <v>76</v>
      </c>
    </row>
    <row r="6" spans="1:8" s="20" customFormat="1" ht="21" customHeight="1">
      <c r="A6" s="26"/>
      <c r="B6" s="27" t="s">
        <v>28</v>
      </c>
      <c r="C6" s="17">
        <v>-39031123.729999997</v>
      </c>
      <c r="D6" s="17"/>
      <c r="E6" s="17">
        <v>-40163717.729999997</v>
      </c>
      <c r="F6" s="17">
        <v>-39628566.729999997</v>
      </c>
      <c r="G6" s="19">
        <v>-39811092.729999997</v>
      </c>
      <c r="H6" s="40" t="s">
        <v>77</v>
      </c>
    </row>
    <row r="7" spans="1:8" s="20" customFormat="1" ht="21" customHeight="1">
      <c r="A7" s="26" t="s">
        <v>10</v>
      </c>
      <c r="B7" s="27" t="s">
        <v>46</v>
      </c>
      <c r="C7" s="17">
        <v>-4619421.95</v>
      </c>
      <c r="D7" s="17">
        <f>C7-C8</f>
        <v>-18851.509999999776</v>
      </c>
      <c r="E7" s="17">
        <v>-4619155.95</v>
      </c>
      <c r="F7" s="17">
        <v>-4510503.95</v>
      </c>
      <c r="G7" s="19">
        <v>-4510379.95</v>
      </c>
      <c r="H7" s="40" t="s">
        <v>79</v>
      </c>
    </row>
    <row r="8" spans="1:8" s="20" customFormat="1" ht="21" customHeight="1">
      <c r="A8" s="26"/>
      <c r="B8" s="27" t="s">
        <v>28</v>
      </c>
      <c r="C8" s="17">
        <v>-4600570.4400000004</v>
      </c>
      <c r="D8" s="17"/>
      <c r="E8" s="17">
        <v>-4600304.4400000004</v>
      </c>
      <c r="F8" s="17">
        <v>-4491652.4400000004</v>
      </c>
      <c r="G8" s="19">
        <v>-4491528.4400000004</v>
      </c>
      <c r="H8" s="40" t="s">
        <v>78</v>
      </c>
    </row>
    <row r="9" spans="1:8" s="20" customFormat="1" ht="21" customHeight="1">
      <c r="A9" s="26" t="s">
        <v>6</v>
      </c>
      <c r="B9" s="27" t="s">
        <v>47</v>
      </c>
      <c r="C9" s="17">
        <v>-7498995.25</v>
      </c>
      <c r="D9" s="17">
        <f>C9-C10</f>
        <v>-2229619.0599999996</v>
      </c>
      <c r="E9" s="17">
        <v>-4771500.25</v>
      </c>
      <c r="F9" s="17">
        <v>-8773566.25</v>
      </c>
      <c r="G9" s="19">
        <v>-10775387.25</v>
      </c>
      <c r="H9" s="40" t="s">
        <v>82</v>
      </c>
    </row>
    <row r="10" spans="1:8" s="20" customFormat="1" ht="21" customHeight="1">
      <c r="A10" s="26"/>
      <c r="B10" s="27" t="s">
        <v>28</v>
      </c>
      <c r="C10" s="17">
        <v>-5269376.1900000004</v>
      </c>
      <c r="D10" s="17"/>
      <c r="E10" s="17">
        <v>-4930881.1900000004</v>
      </c>
      <c r="F10" s="17">
        <v>-8932947.1899999995</v>
      </c>
      <c r="G10" s="19">
        <v>-10934768.189999999</v>
      </c>
      <c r="H10" s="40" t="s">
        <v>80</v>
      </c>
    </row>
    <row r="11" spans="1:8" s="20" customFormat="1" ht="21" customHeight="1">
      <c r="A11" s="26" t="s">
        <v>11</v>
      </c>
      <c r="B11" s="27" t="s">
        <v>52</v>
      </c>
      <c r="C11" s="17">
        <v>-4045010.07</v>
      </c>
      <c r="D11" s="17">
        <f>C11-C12</f>
        <v>-28448.5</v>
      </c>
      <c r="E11" s="17">
        <v>-3902649.07</v>
      </c>
      <c r="F11" s="17">
        <v>-3901640.07</v>
      </c>
      <c r="G11" s="19">
        <v>-3901290.07</v>
      </c>
      <c r="H11" s="40" t="s">
        <v>79</v>
      </c>
    </row>
    <row r="12" spans="1:8" s="20" customFormat="1" ht="21" customHeight="1">
      <c r="A12" s="26"/>
      <c r="B12" s="27" t="s">
        <v>28</v>
      </c>
      <c r="C12" s="17">
        <v>-4016561.57</v>
      </c>
      <c r="D12" s="17"/>
      <c r="E12" s="17">
        <v>-3874200.57</v>
      </c>
      <c r="F12" s="17">
        <v>-3873191.57</v>
      </c>
      <c r="G12" s="19">
        <v>-3872841.57</v>
      </c>
      <c r="H12" s="40" t="s">
        <v>78</v>
      </c>
    </row>
    <row r="13" spans="1:8" s="20" customFormat="1" ht="21" customHeight="1">
      <c r="A13" s="26" t="s">
        <v>12</v>
      </c>
      <c r="B13" s="27" t="s">
        <v>53</v>
      </c>
      <c r="C13" s="17">
        <v>-8384389.1600000001</v>
      </c>
      <c r="D13" s="17">
        <f>C13-C14</f>
        <v>24094.189999999478</v>
      </c>
      <c r="E13" s="17">
        <v>-8384324.1600000001</v>
      </c>
      <c r="F13" s="17">
        <v>-8384280.1600000001</v>
      </c>
      <c r="G13" s="19">
        <v>-8383951.1600000001</v>
      </c>
      <c r="H13" s="40" t="s">
        <v>79</v>
      </c>
    </row>
    <row r="14" spans="1:8" s="20" customFormat="1" ht="21" customHeight="1">
      <c r="A14" s="26"/>
      <c r="B14" s="27" t="s">
        <v>28</v>
      </c>
      <c r="C14" s="17">
        <v>-8408483.3499999996</v>
      </c>
      <c r="D14" s="17"/>
      <c r="E14" s="17">
        <v>-8408418.3499999996</v>
      </c>
      <c r="F14" s="17">
        <v>-8408374.3499999996</v>
      </c>
      <c r="G14" s="19">
        <v>-8408045.3499999996</v>
      </c>
      <c r="H14" s="40" t="s">
        <v>81</v>
      </c>
    </row>
    <row r="15" spans="1:8" s="20" customFormat="1" ht="21" customHeight="1">
      <c r="A15" s="26" t="s">
        <v>13</v>
      </c>
      <c r="B15" s="27" t="s">
        <v>66</v>
      </c>
      <c r="C15" s="17">
        <v>-2456522.98</v>
      </c>
      <c r="D15" s="17">
        <f>C15-C16</f>
        <v>-153000</v>
      </c>
      <c r="E15" s="17">
        <v>-2301769.98</v>
      </c>
      <c r="F15" s="17">
        <v>-2299111.98</v>
      </c>
      <c r="G15" s="19">
        <v>-2299112.98</v>
      </c>
      <c r="H15" s="40" t="s">
        <v>83</v>
      </c>
    </row>
    <row r="16" spans="1:8" s="20" customFormat="1" ht="21" customHeight="1">
      <c r="A16" s="26"/>
      <c r="B16" s="27" t="s">
        <v>28</v>
      </c>
      <c r="C16" s="17">
        <v>-2303522.98</v>
      </c>
      <c r="D16" s="17"/>
      <c r="E16" s="17">
        <v>-2301769.98</v>
      </c>
      <c r="F16" s="17">
        <v>-2299111.98</v>
      </c>
      <c r="G16" s="19">
        <v>-2299112.98</v>
      </c>
      <c r="H16" s="40" t="s">
        <v>84</v>
      </c>
    </row>
    <row r="17" spans="1:8" s="10" customFormat="1" ht="21" customHeight="1">
      <c r="A17" s="28" t="s">
        <v>48</v>
      </c>
      <c r="B17" s="29" t="s">
        <v>49</v>
      </c>
      <c r="C17" s="23">
        <f>C18+D17</f>
        <v>-157435503.94</v>
      </c>
      <c r="D17" s="23">
        <f>SUM(D5:D16)</f>
        <v>-1386106.8799999999</v>
      </c>
      <c r="E17" s="23">
        <f>E18+E19</f>
        <v>-158413991.35999998</v>
      </c>
      <c r="F17" s="23">
        <f>F18+F19</f>
        <v>-164524862.35999998</v>
      </c>
      <c r="G17" s="23">
        <f>G18+G19</f>
        <v>-167100354.35999998</v>
      </c>
      <c r="H17" s="41"/>
    </row>
    <row r="18" spans="1:8" s="10" customFormat="1" ht="21" customHeight="1">
      <c r="A18" s="32"/>
      <c r="B18" s="33" t="s">
        <v>28</v>
      </c>
      <c r="C18" s="34">
        <v>-156049397.06</v>
      </c>
      <c r="D18" s="34"/>
      <c r="E18" s="34">
        <v>-158718181.47999999</v>
      </c>
      <c r="F18" s="34">
        <v>-164808208.47999999</v>
      </c>
      <c r="G18" s="35">
        <v>-167236529.47999999</v>
      </c>
      <c r="H18" s="42"/>
    </row>
    <row r="19" spans="1:8" s="10" customFormat="1" ht="21" customHeight="1">
      <c r="A19" s="30"/>
      <c r="B19" s="31" t="s">
        <v>40</v>
      </c>
      <c r="C19" s="22"/>
      <c r="D19" s="22"/>
      <c r="E19" s="22">
        <f>E5+E7+E9+E11+E13+E15-E6-E8-E10-E12-E14-E16</f>
        <v>304190.12000000617</v>
      </c>
      <c r="F19" s="22">
        <f t="shared" ref="F19:G19" si="0">F5+F7+F9+F11+F13+F15-F6-F8-F10-F12-F14-F16</f>
        <v>283346.11999999685</v>
      </c>
      <c r="G19" s="22">
        <f t="shared" si="0"/>
        <v>136175.11999999685</v>
      </c>
      <c r="H19" s="43"/>
    </row>
    <row r="20" spans="1:8" s="10" customFormat="1" ht="21" customHeight="1">
      <c r="A20" s="28" t="s">
        <v>50</v>
      </c>
      <c r="B20" s="29" t="s">
        <v>51</v>
      </c>
      <c r="C20" s="23">
        <v>-304557.92</v>
      </c>
      <c r="D20" s="23">
        <f>C20-C21</f>
        <v>-112080.94999999998</v>
      </c>
      <c r="E20" s="23">
        <f>E21+E22</f>
        <v>-304557.92</v>
      </c>
      <c r="F20" s="23">
        <f>F21+F22</f>
        <v>-304557.92</v>
      </c>
      <c r="G20" s="23">
        <f>G21+G22</f>
        <v>-304557.92</v>
      </c>
      <c r="H20" s="41" t="s">
        <v>79</v>
      </c>
    </row>
    <row r="21" spans="1:8" s="10" customFormat="1" ht="21" customHeight="1">
      <c r="A21" s="32"/>
      <c r="B21" s="33" t="s">
        <v>28</v>
      </c>
      <c r="C21" s="34">
        <v>-192476.97</v>
      </c>
      <c r="D21" s="34"/>
      <c r="E21" s="34">
        <v>-192476.97</v>
      </c>
      <c r="F21" s="34">
        <v>-192476.97</v>
      </c>
      <c r="G21" s="35">
        <v>-192476.97</v>
      </c>
      <c r="H21" s="42" t="s">
        <v>78</v>
      </c>
    </row>
    <row r="22" spans="1:8" s="10" customFormat="1" ht="21" customHeight="1">
      <c r="A22" s="30"/>
      <c r="B22" s="31" t="s">
        <v>40</v>
      </c>
      <c r="C22" s="22"/>
      <c r="D22" s="22"/>
      <c r="E22" s="22">
        <v>-112080.95</v>
      </c>
      <c r="F22" s="22">
        <v>-112080.95</v>
      </c>
      <c r="G22" s="22">
        <v>-112080.95</v>
      </c>
      <c r="H22" s="43"/>
    </row>
    <row r="23" spans="1:8" s="20" customFormat="1" ht="21" customHeight="1">
      <c r="A23" s="26" t="s">
        <v>3</v>
      </c>
      <c r="B23" s="27" t="s">
        <v>33</v>
      </c>
      <c r="C23" s="17">
        <v>-1432253.25</v>
      </c>
      <c r="D23" s="17">
        <f>C23-C24</f>
        <v>81642.620000000112</v>
      </c>
      <c r="E23" s="17">
        <v>-1324940.81</v>
      </c>
      <c r="F23" s="17">
        <v>-1326494.6299999999</v>
      </c>
      <c r="G23" s="19">
        <v>-1326426.6299999999</v>
      </c>
      <c r="H23" s="44" t="s">
        <v>101</v>
      </c>
    </row>
    <row r="24" spans="1:8" s="20" customFormat="1" ht="21" customHeight="1">
      <c r="A24" s="26"/>
      <c r="B24" s="27" t="s">
        <v>28</v>
      </c>
      <c r="C24" s="17">
        <v>-1513895.87</v>
      </c>
      <c r="D24" s="17"/>
      <c r="E24" s="17">
        <v>-1406583.43</v>
      </c>
      <c r="F24" s="17">
        <v>-1408137.25</v>
      </c>
      <c r="G24" s="19">
        <v>-1408069.25</v>
      </c>
      <c r="H24" s="44" t="s">
        <v>103</v>
      </c>
    </row>
    <row r="25" spans="1:8" s="20" customFormat="1" ht="21" customHeight="1">
      <c r="A25" s="26" t="s">
        <v>14</v>
      </c>
      <c r="B25" s="27" t="s">
        <v>41</v>
      </c>
      <c r="C25" s="17">
        <v>-1897268.92</v>
      </c>
      <c r="D25" s="17">
        <f>C25-C26</f>
        <v>85970.450000000186</v>
      </c>
      <c r="E25" s="17">
        <v>-1738420.89</v>
      </c>
      <c r="F25" s="17">
        <v>-1738252.92</v>
      </c>
      <c r="G25" s="19">
        <v>-1738252.92</v>
      </c>
      <c r="H25" s="44" t="s">
        <v>79</v>
      </c>
    </row>
    <row r="26" spans="1:8" s="20" customFormat="1" ht="21" customHeight="1">
      <c r="A26" s="26"/>
      <c r="B26" s="27" t="s">
        <v>28</v>
      </c>
      <c r="C26" s="17">
        <v>-1983239.37</v>
      </c>
      <c r="D26" s="17"/>
      <c r="E26" s="17">
        <v>-1824391.34</v>
      </c>
      <c r="F26" s="17">
        <v>-1824223.37</v>
      </c>
      <c r="G26" s="19">
        <v>-1824223.37</v>
      </c>
      <c r="H26" s="44" t="s">
        <v>102</v>
      </c>
    </row>
    <row r="27" spans="1:8" s="20" customFormat="1" ht="21" customHeight="1">
      <c r="A27" s="26" t="s">
        <v>15</v>
      </c>
      <c r="B27" s="27" t="s">
        <v>42</v>
      </c>
      <c r="C27" s="17">
        <v>-2793068.02</v>
      </c>
      <c r="D27" s="17">
        <f>C27-C28</f>
        <v>-464989.45999999996</v>
      </c>
      <c r="E27" s="17">
        <v>-3050333.32</v>
      </c>
      <c r="F27" s="17">
        <v>-3070091.64</v>
      </c>
      <c r="G27" s="19">
        <v>-3090091.64</v>
      </c>
      <c r="H27" s="44" t="s">
        <v>79</v>
      </c>
    </row>
    <row r="28" spans="1:8" s="20" customFormat="1" ht="21" customHeight="1">
      <c r="A28" s="26"/>
      <c r="B28" s="27" t="s">
        <v>28</v>
      </c>
      <c r="C28" s="17">
        <v>-2328078.56</v>
      </c>
      <c r="D28" s="17"/>
      <c r="E28" s="17">
        <v>-2585343.86</v>
      </c>
      <c r="F28" s="17">
        <v>-2605102.1800000002</v>
      </c>
      <c r="G28" s="19">
        <v>-2625102.1800000002</v>
      </c>
      <c r="H28" s="44" t="s">
        <v>104</v>
      </c>
    </row>
    <row r="29" spans="1:8" s="20" customFormat="1" ht="21" customHeight="1">
      <c r="A29" s="26" t="s">
        <v>16</v>
      </c>
      <c r="B29" s="27" t="s">
        <v>44</v>
      </c>
      <c r="C29" s="17">
        <v>-1603402.32</v>
      </c>
      <c r="D29" s="17">
        <f>C29-C30</f>
        <v>4319.8999999999069</v>
      </c>
      <c r="E29" s="17">
        <v>-1625096.14</v>
      </c>
      <c r="F29" s="17">
        <v>-1625001.14</v>
      </c>
      <c r="G29" s="19">
        <v>-1625001.14</v>
      </c>
      <c r="H29" s="44" t="s">
        <v>93</v>
      </c>
    </row>
    <row r="30" spans="1:8" s="20" customFormat="1" ht="21" customHeight="1">
      <c r="A30" s="26"/>
      <c r="B30" s="27" t="s">
        <v>28</v>
      </c>
      <c r="C30" s="17">
        <v>-1607722.22</v>
      </c>
      <c r="D30" s="17"/>
      <c r="E30" s="17">
        <v>-1599416.04</v>
      </c>
      <c r="F30" s="17">
        <v>-1599321.04</v>
      </c>
      <c r="G30" s="19">
        <v>-1599321.04</v>
      </c>
      <c r="H30" s="44"/>
    </row>
    <row r="31" spans="1:8" s="20" customFormat="1" ht="21" customHeight="1">
      <c r="A31" s="26" t="s">
        <v>17</v>
      </c>
      <c r="B31" s="27" t="s">
        <v>36</v>
      </c>
      <c r="C31" s="17">
        <v>-923400</v>
      </c>
      <c r="D31" s="17">
        <f>C31-C32</f>
        <v>-923400</v>
      </c>
      <c r="E31" s="17">
        <v>-1844400</v>
      </c>
      <c r="F31" s="17">
        <v>-1874700</v>
      </c>
      <c r="G31" s="17">
        <v>-1905100</v>
      </c>
      <c r="H31" s="44" t="s">
        <v>100</v>
      </c>
    </row>
    <row r="32" spans="1:8" s="20" customFormat="1" ht="21" customHeight="1">
      <c r="A32" s="26"/>
      <c r="B32" s="27" t="s">
        <v>28</v>
      </c>
      <c r="C32" s="17">
        <v>0</v>
      </c>
      <c r="D32" s="17"/>
      <c r="E32" s="17">
        <v>0</v>
      </c>
      <c r="F32" s="17">
        <v>0</v>
      </c>
      <c r="G32" s="17">
        <v>0</v>
      </c>
      <c r="H32" s="44"/>
    </row>
    <row r="33" spans="1:8" s="10" customFormat="1" ht="21" customHeight="1">
      <c r="A33" s="28" t="s">
        <v>54</v>
      </c>
      <c r="B33" s="29" t="s">
        <v>55</v>
      </c>
      <c r="C33" s="23">
        <f>C34+D33</f>
        <v>-43535698.25</v>
      </c>
      <c r="D33" s="23">
        <f>SUM(D23:D32)</f>
        <v>-1216456.4899999998</v>
      </c>
      <c r="E33" s="23">
        <f>E34+E35</f>
        <v>-44918367.030000001</v>
      </c>
      <c r="F33" s="23">
        <f>F34+F35</f>
        <v>-45065523.359999992</v>
      </c>
      <c r="G33" s="23">
        <f>G34+G35</f>
        <v>-44986750.509999998</v>
      </c>
      <c r="H33" s="41"/>
    </row>
    <row r="34" spans="1:8" s="10" customFormat="1" ht="21" customHeight="1">
      <c r="A34" s="32"/>
      <c r="B34" s="33" t="s">
        <v>28</v>
      </c>
      <c r="C34" s="34">
        <v>-42319241.759999998</v>
      </c>
      <c r="D34" s="34"/>
      <c r="E34" s="34">
        <v>-42750910.539999999</v>
      </c>
      <c r="F34" s="34">
        <v>-42867766.869999997</v>
      </c>
      <c r="G34" s="35">
        <v>-42758594.020000003</v>
      </c>
      <c r="H34" s="42"/>
    </row>
    <row r="35" spans="1:8" s="10" customFormat="1" ht="21" customHeight="1">
      <c r="A35" s="30"/>
      <c r="B35" s="31" t="s">
        <v>40</v>
      </c>
      <c r="C35" s="22"/>
      <c r="D35" s="22"/>
      <c r="E35" s="22">
        <f>E23+E25+E27+E29+E31-E24-E26-E28-E30-E32</f>
        <v>-2167456.4900000007</v>
      </c>
      <c r="F35" s="22">
        <f t="shared" ref="F35:G35" si="1">F23+F25+F27+F29+F31-F24-F26-F28-F30-F32</f>
        <v>-2197756.4899999979</v>
      </c>
      <c r="G35" s="22">
        <f t="shared" si="1"/>
        <v>-2228156.4899999979</v>
      </c>
      <c r="H35" s="43"/>
    </row>
    <row r="36" spans="1:8" s="20" customFormat="1" ht="21" customHeight="1">
      <c r="A36" s="26" t="s">
        <v>2</v>
      </c>
      <c r="B36" s="27" t="s">
        <v>32</v>
      </c>
      <c r="C36" s="17">
        <v>-2181644105.5100002</v>
      </c>
      <c r="D36" s="17">
        <f>C36-C37</f>
        <v>-65308830.000000238</v>
      </c>
      <c r="E36" s="17">
        <v>-2278738912.5100002</v>
      </c>
      <c r="F36" s="17">
        <v>-2335030816.5100002</v>
      </c>
      <c r="G36" s="17">
        <v>-2399003272.5100002</v>
      </c>
      <c r="H36" s="40" t="s">
        <v>86</v>
      </c>
    </row>
    <row r="37" spans="1:8" s="20" customFormat="1" ht="21" customHeight="1">
      <c r="A37" s="26"/>
      <c r="B37" s="27" t="s">
        <v>28</v>
      </c>
      <c r="C37" s="17">
        <v>-2116335275.51</v>
      </c>
      <c r="D37" s="17"/>
      <c r="E37" s="17">
        <v>-2200482375.5100002</v>
      </c>
      <c r="F37" s="17">
        <v>-2244618175.5100002</v>
      </c>
      <c r="G37" s="19">
        <v>-2297672435.5100002</v>
      </c>
      <c r="H37" s="40" t="s">
        <v>85</v>
      </c>
    </row>
    <row r="38" spans="1:8" s="20" customFormat="1" ht="21" customHeight="1">
      <c r="A38" s="26" t="s">
        <v>18</v>
      </c>
      <c r="B38" s="27" t="s">
        <v>38</v>
      </c>
      <c r="C38" s="17">
        <v>-21402736.940000001</v>
      </c>
      <c r="D38" s="17">
        <f>C38-C39</f>
        <v>-8000000.0000000019</v>
      </c>
      <c r="E38" s="17">
        <v>-20746631.809999999</v>
      </c>
      <c r="F38" s="17">
        <v>-20697400.609999999</v>
      </c>
      <c r="G38" s="19">
        <v>-20696716.609999999</v>
      </c>
      <c r="H38" s="40" t="s">
        <v>87</v>
      </c>
    </row>
    <row r="39" spans="1:8" s="20" customFormat="1" ht="21" customHeight="1">
      <c r="A39" s="26"/>
      <c r="B39" s="27" t="s">
        <v>28</v>
      </c>
      <c r="C39" s="17">
        <v>-13402736.939999999</v>
      </c>
      <c r="D39" s="17"/>
      <c r="E39" s="17">
        <v>-12746631.810000001</v>
      </c>
      <c r="F39" s="17">
        <v>-12697400.609999999</v>
      </c>
      <c r="G39" s="19">
        <v>-12696716.609999999</v>
      </c>
      <c r="H39" s="40"/>
    </row>
    <row r="40" spans="1:8" s="20" customFormat="1" ht="21" customHeight="1">
      <c r="A40" s="26" t="s">
        <v>8</v>
      </c>
      <c r="B40" s="27" t="s">
        <v>67</v>
      </c>
      <c r="C40" s="17">
        <v>-141925836.81</v>
      </c>
      <c r="D40" s="17">
        <f>C40-C41</f>
        <v>-29700.009999990463</v>
      </c>
      <c r="E40" s="17">
        <v>-136085836.80000001</v>
      </c>
      <c r="F40" s="17">
        <v>-139906086.80000001</v>
      </c>
      <c r="G40" s="19">
        <v>-139062536.80000001</v>
      </c>
      <c r="H40" s="40" t="s">
        <v>88</v>
      </c>
    </row>
    <row r="41" spans="1:8" s="20" customFormat="1" ht="21" customHeight="1">
      <c r="A41" s="26"/>
      <c r="B41" s="27" t="s">
        <v>28</v>
      </c>
      <c r="C41" s="17">
        <v>-141896136.80000001</v>
      </c>
      <c r="D41" s="17"/>
      <c r="E41" s="17">
        <v>-136006136.80000001</v>
      </c>
      <c r="F41" s="17">
        <v>-139826386.80000001</v>
      </c>
      <c r="G41" s="19">
        <v>-138982836.80000001</v>
      </c>
      <c r="H41" s="40" t="s">
        <v>89</v>
      </c>
    </row>
    <row r="42" spans="1:8" s="10" customFormat="1" ht="21" customHeight="1">
      <c r="A42" s="28" t="s">
        <v>56</v>
      </c>
      <c r="B42" s="29" t="s">
        <v>57</v>
      </c>
      <c r="C42" s="23">
        <f>C43+D42</f>
        <v>-2361631402.25</v>
      </c>
      <c r="D42" s="23">
        <f>SUM(D36:D41)</f>
        <v>-73338530.010000229</v>
      </c>
      <c r="E42" s="23">
        <f>E43+E44</f>
        <v>-2452230058.1100001</v>
      </c>
      <c r="F42" s="23">
        <f>F43+F44</f>
        <v>-2512292789.9099998</v>
      </c>
      <c r="G42" s="23">
        <f>G43+G44</f>
        <v>-2575420605.9099998</v>
      </c>
      <c r="H42" s="41"/>
    </row>
    <row r="43" spans="1:8" s="10" customFormat="1" ht="21" customHeight="1">
      <c r="A43" s="32"/>
      <c r="B43" s="33" t="s">
        <v>28</v>
      </c>
      <c r="C43" s="34">
        <v>-2288292872.2399998</v>
      </c>
      <c r="D43" s="34"/>
      <c r="E43" s="34">
        <v>-2365893821.1100001</v>
      </c>
      <c r="F43" s="34">
        <v>-2413800448.9099998</v>
      </c>
      <c r="G43" s="35">
        <v>-2466010068.9099998</v>
      </c>
      <c r="H43" s="42"/>
    </row>
    <row r="44" spans="1:8" s="10" customFormat="1" ht="21" customHeight="1">
      <c r="A44" s="30"/>
      <c r="B44" s="31" t="s">
        <v>40</v>
      </c>
      <c r="C44" s="22"/>
      <c r="D44" s="22"/>
      <c r="E44" s="22">
        <f>E36-E37+E38-E39+E40-E41</f>
        <v>-86336237</v>
      </c>
      <c r="F44" s="22">
        <f t="shared" ref="F44:G44" si="2">F36-F37+F38-F39+F40-F41</f>
        <v>-98492341</v>
      </c>
      <c r="G44" s="22">
        <f t="shared" si="2"/>
        <v>-109410537</v>
      </c>
      <c r="H44" s="43"/>
    </row>
    <row r="45" spans="1:8" s="20" customFormat="1" ht="21" customHeight="1">
      <c r="A45" s="26" t="s">
        <v>19</v>
      </c>
      <c r="B45" s="27" t="s">
        <v>64</v>
      </c>
      <c r="C45" s="17">
        <v>-1952289.26</v>
      </c>
      <c r="D45" s="17">
        <f>C45-C46</f>
        <v>-24050</v>
      </c>
      <c r="E45" s="17">
        <v>-1952284.26</v>
      </c>
      <c r="F45" s="17">
        <v>-1951864.26</v>
      </c>
      <c r="G45" s="17">
        <v>-1951765.26</v>
      </c>
      <c r="H45" s="40" t="s">
        <v>93</v>
      </c>
    </row>
    <row r="46" spans="1:8" s="20" customFormat="1" ht="21" customHeight="1">
      <c r="A46" s="26"/>
      <c r="B46" s="27" t="s">
        <v>28</v>
      </c>
      <c r="C46" s="17">
        <v>-1928239.26</v>
      </c>
      <c r="D46" s="17"/>
      <c r="E46" s="17">
        <v>-1928234.26</v>
      </c>
      <c r="F46" s="17">
        <v>-1927814.26</v>
      </c>
      <c r="G46" s="17">
        <v>-1927715.26</v>
      </c>
      <c r="H46" s="40"/>
    </row>
    <row r="47" spans="1:8" s="20" customFormat="1" ht="21" customHeight="1">
      <c r="A47" s="26" t="s">
        <v>7</v>
      </c>
      <c r="B47" s="27" t="s">
        <v>65</v>
      </c>
      <c r="C47" s="17">
        <v>-2006946.56</v>
      </c>
      <c r="D47" s="17">
        <f>C47-C48</f>
        <v>-177500</v>
      </c>
      <c r="E47" s="17">
        <v>-2007046.56</v>
      </c>
      <c r="F47" s="17">
        <v>-1707146.56</v>
      </c>
      <c r="G47" s="17">
        <v>-1707246.56</v>
      </c>
      <c r="H47" s="40" t="s">
        <v>91</v>
      </c>
    </row>
    <row r="48" spans="1:8" s="20" customFormat="1" ht="21" customHeight="1">
      <c r="A48" s="26"/>
      <c r="B48" s="27" t="s">
        <v>28</v>
      </c>
      <c r="C48" s="17">
        <v>-1829446.56</v>
      </c>
      <c r="D48" s="17"/>
      <c r="E48" s="17">
        <v>-1829546.56</v>
      </c>
      <c r="F48" s="17">
        <v>-1529646.56</v>
      </c>
      <c r="G48" s="17">
        <v>-1529746.56</v>
      </c>
      <c r="H48" s="40" t="s">
        <v>90</v>
      </c>
    </row>
    <row r="49" spans="1:8" s="20" customFormat="1" ht="21" customHeight="1">
      <c r="A49" s="26" t="s">
        <v>20</v>
      </c>
      <c r="B49" s="27" t="s">
        <v>92</v>
      </c>
      <c r="C49" s="17">
        <v>-3167255.99</v>
      </c>
      <c r="D49" s="17">
        <f>C49-C50</f>
        <v>-46800</v>
      </c>
      <c r="E49" s="17">
        <v>-3197327.99</v>
      </c>
      <c r="F49" s="17">
        <v>-3182428.99</v>
      </c>
      <c r="G49" s="17">
        <v>-3197527.99</v>
      </c>
      <c r="H49" s="40" t="s">
        <v>93</v>
      </c>
    </row>
    <row r="50" spans="1:8" s="20" customFormat="1" ht="21" customHeight="1">
      <c r="A50" s="26"/>
      <c r="B50" s="27" t="s">
        <v>28</v>
      </c>
      <c r="C50" s="17">
        <v>-3120455.99</v>
      </c>
      <c r="D50" s="17"/>
      <c r="E50" s="17">
        <v>-3150527.99</v>
      </c>
      <c r="F50" s="17">
        <v>-3135628.99</v>
      </c>
      <c r="G50" s="17">
        <v>-3150727.99</v>
      </c>
      <c r="H50" s="40"/>
    </row>
    <row r="51" spans="1:8" s="20" customFormat="1" ht="21" customHeight="1">
      <c r="A51" s="26" t="s">
        <v>21</v>
      </c>
      <c r="B51" s="27" t="s">
        <v>35</v>
      </c>
      <c r="C51" s="17">
        <v>-3306191.94</v>
      </c>
      <c r="D51" s="17">
        <f>C51-C52</f>
        <v>-227200</v>
      </c>
      <c r="E51" s="17">
        <v>-3606072.65</v>
      </c>
      <c r="F51" s="17">
        <v>-3606075.88</v>
      </c>
      <c r="G51" s="17">
        <v>-3606028.88</v>
      </c>
      <c r="H51" s="40" t="s">
        <v>95</v>
      </c>
    </row>
    <row r="52" spans="1:8" s="20" customFormat="1" ht="21" customHeight="1">
      <c r="A52" s="26"/>
      <c r="B52" s="27" t="s">
        <v>28</v>
      </c>
      <c r="C52" s="17">
        <v>-3078991.94</v>
      </c>
      <c r="D52" s="17"/>
      <c r="E52" s="17">
        <v>-3378872.65</v>
      </c>
      <c r="F52" s="17">
        <v>-3378875.88</v>
      </c>
      <c r="G52" s="17">
        <v>-3378828.88</v>
      </c>
      <c r="H52" s="40" t="s">
        <v>94</v>
      </c>
    </row>
    <row r="53" spans="1:8" s="10" customFormat="1" ht="21" customHeight="1">
      <c r="A53" s="28" t="s">
        <v>58</v>
      </c>
      <c r="B53" s="29" t="s">
        <v>59</v>
      </c>
      <c r="C53" s="23">
        <f>C54+D53</f>
        <v>-10432683.75</v>
      </c>
      <c r="D53" s="23">
        <f>SUM(D45:D52)</f>
        <v>-475550</v>
      </c>
      <c r="E53" s="23">
        <f>E54+E55</f>
        <v>-10762731.460000001</v>
      </c>
      <c r="F53" s="23">
        <f>F54+F55</f>
        <v>-10447515.689999999</v>
      </c>
      <c r="G53" s="23">
        <f>G54+G55</f>
        <v>-10462568.689999999</v>
      </c>
      <c r="H53" s="41"/>
    </row>
    <row r="54" spans="1:8" s="10" customFormat="1" ht="21" customHeight="1">
      <c r="A54" s="32"/>
      <c r="B54" s="33" t="s">
        <v>28</v>
      </c>
      <c r="C54" s="34">
        <v>-9957133.75</v>
      </c>
      <c r="D54" s="34"/>
      <c r="E54" s="34">
        <v>-10287181.460000001</v>
      </c>
      <c r="F54" s="34">
        <v>-9971965.6899999995</v>
      </c>
      <c r="G54" s="35">
        <v>-9987018.6899999995</v>
      </c>
      <c r="H54" s="42"/>
    </row>
    <row r="55" spans="1:8" s="10" customFormat="1" ht="21" customHeight="1">
      <c r="A55" s="30"/>
      <c r="B55" s="31" t="s">
        <v>40</v>
      </c>
      <c r="C55" s="22"/>
      <c r="D55" s="22"/>
      <c r="E55" s="22">
        <f>E45-E46+E47-E48+E49-E50+E51-E52</f>
        <v>-475550</v>
      </c>
      <c r="F55" s="22">
        <f t="shared" ref="F55:G55" si="3">F45-F46+F47-F48+F49-F50+F51-F52</f>
        <v>-475550</v>
      </c>
      <c r="G55" s="22">
        <f t="shared" si="3"/>
        <v>-475550</v>
      </c>
      <c r="H55" s="43"/>
    </row>
    <row r="56" spans="1:8" s="20" customFormat="1" ht="21" customHeight="1">
      <c r="A56" s="26" t="s">
        <v>22</v>
      </c>
      <c r="B56" s="27" t="s">
        <v>72</v>
      </c>
      <c r="C56" s="17">
        <v>-1207156.99</v>
      </c>
      <c r="D56" s="17">
        <f>C56-C57</f>
        <v>-100000</v>
      </c>
      <c r="E56" s="17">
        <v>-1223593.3799999999</v>
      </c>
      <c r="F56" s="17">
        <v>-1224513.43</v>
      </c>
      <c r="G56" s="17">
        <v>-1224513.42</v>
      </c>
      <c r="H56" s="40"/>
    </row>
    <row r="57" spans="1:8" s="20" customFormat="1" ht="21" customHeight="1">
      <c r="A57" s="26"/>
      <c r="B57" s="27" t="s">
        <v>28</v>
      </c>
      <c r="C57" s="17">
        <v>-1107156.99</v>
      </c>
      <c r="D57" s="17"/>
      <c r="E57" s="17">
        <v>-1123593.3799999999</v>
      </c>
      <c r="F57" s="17">
        <v>-1124513.43</v>
      </c>
      <c r="G57" s="17">
        <v>-1124513.42</v>
      </c>
      <c r="H57" s="40"/>
    </row>
    <row r="58" spans="1:8" s="20" customFormat="1" ht="21" customHeight="1">
      <c r="A58" s="26" t="s">
        <v>5</v>
      </c>
      <c r="B58" s="27" t="s">
        <v>73</v>
      </c>
      <c r="C58" s="17">
        <v>-11558607.01</v>
      </c>
      <c r="D58" s="17">
        <f>C58-C59</f>
        <v>200000</v>
      </c>
      <c r="E58" s="17">
        <v>-11601069.01</v>
      </c>
      <c r="F58" s="17">
        <v>-11543567.01</v>
      </c>
      <c r="G58" s="17">
        <v>-11543568.01</v>
      </c>
      <c r="H58" s="40"/>
    </row>
    <row r="59" spans="1:8" s="20" customFormat="1" ht="21" customHeight="1">
      <c r="A59" s="26"/>
      <c r="B59" s="27" t="s">
        <v>28</v>
      </c>
      <c r="C59" s="17">
        <v>-11758607.01</v>
      </c>
      <c r="D59" s="17"/>
      <c r="E59" s="17">
        <v>-11801069.01</v>
      </c>
      <c r="F59" s="17">
        <v>-11743567.01</v>
      </c>
      <c r="G59" s="17">
        <v>-11743568.01</v>
      </c>
      <c r="H59" s="40"/>
    </row>
    <row r="60" spans="1:8" s="20" customFormat="1" ht="21" customHeight="1">
      <c r="A60" s="26" t="s">
        <v>23</v>
      </c>
      <c r="B60" s="27" t="s">
        <v>74</v>
      </c>
      <c r="C60" s="17">
        <v>-148535.74</v>
      </c>
      <c r="D60" s="17">
        <f>C60-C61</f>
        <v>-100000</v>
      </c>
      <c r="E60" s="17">
        <v>-148526.74</v>
      </c>
      <c r="F60" s="17">
        <v>-147449.74</v>
      </c>
      <c r="G60" s="17">
        <v>-147449.74</v>
      </c>
      <c r="H60" s="40"/>
    </row>
    <row r="61" spans="1:8" s="20" customFormat="1" ht="21" customHeight="1">
      <c r="A61" s="26"/>
      <c r="B61" s="27" t="s">
        <v>28</v>
      </c>
      <c r="C61" s="17">
        <v>-48535.74</v>
      </c>
      <c r="D61" s="17"/>
      <c r="E61" s="17">
        <v>-48526.74</v>
      </c>
      <c r="F61" s="17">
        <v>-47449.74</v>
      </c>
      <c r="G61" s="17">
        <v>-47449.74</v>
      </c>
      <c r="H61" s="40"/>
    </row>
    <row r="62" spans="1:8" s="10" customFormat="1" ht="21" customHeight="1">
      <c r="A62" s="28" t="s">
        <v>70</v>
      </c>
      <c r="B62" s="29" t="s">
        <v>71</v>
      </c>
      <c r="C62" s="23">
        <f>C63+D62</f>
        <v>-15482467.6</v>
      </c>
      <c r="D62" s="23">
        <f>SUM(D56:D61)</f>
        <v>0</v>
      </c>
      <c r="E62" s="23">
        <f>E63+E64</f>
        <v>-15524356.99</v>
      </c>
      <c r="F62" s="23">
        <f>F63+F64</f>
        <v>-15421698.039999999</v>
      </c>
      <c r="G62" s="23">
        <f>G63+G64</f>
        <v>-15421699.029999999</v>
      </c>
      <c r="H62" s="41" t="s">
        <v>79</v>
      </c>
    </row>
    <row r="63" spans="1:8" s="10" customFormat="1" ht="21" customHeight="1">
      <c r="A63" s="32"/>
      <c r="B63" s="33" t="s">
        <v>28</v>
      </c>
      <c r="C63" s="34">
        <v>-15482467.6</v>
      </c>
      <c r="D63" s="34"/>
      <c r="E63" s="34">
        <v>-15524356.99</v>
      </c>
      <c r="F63" s="34">
        <v>-15421698.039999999</v>
      </c>
      <c r="G63" s="35">
        <v>-15421699.029999999</v>
      </c>
      <c r="H63" s="42" t="s">
        <v>96</v>
      </c>
    </row>
    <row r="64" spans="1:8" s="10" customFormat="1" ht="21" customHeight="1">
      <c r="A64" s="30"/>
      <c r="B64" s="31" t="s">
        <v>40</v>
      </c>
      <c r="C64" s="22"/>
      <c r="D64" s="22"/>
      <c r="E64" s="22">
        <f>E56-E57+E58-E59+E60-E61</f>
        <v>0</v>
      </c>
      <c r="F64" s="22">
        <f t="shared" ref="F64:G64" si="4">F56-F57+F58-F59+F60-F61</f>
        <v>0</v>
      </c>
      <c r="G64" s="22">
        <f t="shared" si="4"/>
        <v>0</v>
      </c>
      <c r="H64" s="43"/>
    </row>
    <row r="65" spans="1:8" s="20" customFormat="1" ht="21" customHeight="1">
      <c r="A65" s="26" t="s">
        <v>24</v>
      </c>
      <c r="B65" s="27" t="s">
        <v>43</v>
      </c>
      <c r="C65" s="17">
        <v>-7595713.1399999997</v>
      </c>
      <c r="D65" s="17">
        <f>C65-C66</f>
        <v>238962.30000000075</v>
      </c>
      <c r="E65" s="17">
        <v>-7573591.7000000002</v>
      </c>
      <c r="F65" s="17">
        <v>-7570940.8099999996</v>
      </c>
      <c r="G65" s="19">
        <v>-7568710.2400000002</v>
      </c>
      <c r="H65" s="40"/>
    </row>
    <row r="66" spans="1:8" s="20" customFormat="1" ht="21" customHeight="1">
      <c r="A66" s="26"/>
      <c r="B66" s="27" t="s">
        <v>28</v>
      </c>
      <c r="C66" s="17">
        <v>-7834675.4400000004</v>
      </c>
      <c r="D66" s="17"/>
      <c r="E66" s="17">
        <v>-7812554</v>
      </c>
      <c r="F66" s="17">
        <v>-7809903.1100000003</v>
      </c>
      <c r="G66" s="19">
        <v>-7807672.54</v>
      </c>
      <c r="H66" s="40"/>
    </row>
    <row r="67" spans="1:8" s="10" customFormat="1" ht="21" customHeight="1">
      <c r="A67" s="28" t="s">
        <v>60</v>
      </c>
      <c r="B67" s="29" t="s">
        <v>61</v>
      </c>
      <c r="C67" s="23">
        <f>C68+D67</f>
        <v>-7595713.1399999997</v>
      </c>
      <c r="D67" s="23">
        <f>SUM(D65:D66)</f>
        <v>238962.30000000075</v>
      </c>
      <c r="E67" s="23">
        <f>E68+E69</f>
        <v>-12730991.140000001</v>
      </c>
      <c r="F67" s="23">
        <f>F68+F69</f>
        <v>-12728118.299999999</v>
      </c>
      <c r="G67" s="23">
        <f>G68+G69</f>
        <v>-12579557.73</v>
      </c>
      <c r="H67" s="41" t="s">
        <v>79</v>
      </c>
    </row>
    <row r="68" spans="1:8" s="10" customFormat="1" ht="21" customHeight="1">
      <c r="A68" s="32"/>
      <c r="B68" s="33" t="s">
        <v>28</v>
      </c>
      <c r="C68" s="34">
        <v>-7834675.4400000004</v>
      </c>
      <c r="D68" s="34"/>
      <c r="E68" s="34">
        <v>-12969953.439999999</v>
      </c>
      <c r="F68" s="34">
        <v>-12967080.6</v>
      </c>
      <c r="G68" s="35">
        <v>-12818520.029999999</v>
      </c>
      <c r="H68" s="42" t="s">
        <v>102</v>
      </c>
    </row>
    <row r="69" spans="1:8" s="10" customFormat="1" ht="21" customHeight="1">
      <c r="A69" s="30"/>
      <c r="B69" s="31" t="s">
        <v>40</v>
      </c>
      <c r="C69" s="22"/>
      <c r="D69" s="22"/>
      <c r="E69" s="22">
        <f>E65-E66</f>
        <v>238962.29999999981</v>
      </c>
      <c r="F69" s="22">
        <f t="shared" ref="F69:G69" si="5">F65-F66</f>
        <v>238962.30000000075</v>
      </c>
      <c r="G69" s="22">
        <f t="shared" si="5"/>
        <v>238962.29999999981</v>
      </c>
      <c r="H69" s="43"/>
    </row>
    <row r="70" spans="1:8" s="10" customFormat="1" ht="21" customHeight="1">
      <c r="A70" s="28" t="s">
        <v>62</v>
      </c>
      <c r="B70" s="29" t="s">
        <v>45</v>
      </c>
      <c r="C70" s="23">
        <v>-776207.68</v>
      </c>
      <c r="D70" s="23">
        <f>C70-C71</f>
        <v>-15000</v>
      </c>
      <c r="E70" s="23">
        <f>E71+E72</f>
        <v>-788920.5</v>
      </c>
      <c r="F70" s="23">
        <f>F71+F72</f>
        <v>-788282.17</v>
      </c>
      <c r="G70" s="23">
        <f>G71+G72</f>
        <v>-788282.17</v>
      </c>
      <c r="H70" s="41" t="s">
        <v>93</v>
      </c>
    </row>
    <row r="71" spans="1:8" s="10" customFormat="1" ht="21" customHeight="1">
      <c r="A71" s="32"/>
      <c r="B71" s="33" t="s">
        <v>28</v>
      </c>
      <c r="C71" s="34">
        <v>-761207.68</v>
      </c>
      <c r="D71" s="34"/>
      <c r="E71" s="34">
        <v>-758920.5</v>
      </c>
      <c r="F71" s="34">
        <v>-758282.17</v>
      </c>
      <c r="G71" s="35">
        <v>-758282.17</v>
      </c>
      <c r="H71" s="42" t="s">
        <v>105</v>
      </c>
    </row>
    <row r="72" spans="1:8" s="10" customFormat="1" ht="21" customHeight="1">
      <c r="A72" s="30"/>
      <c r="B72" s="31" t="s">
        <v>40</v>
      </c>
      <c r="C72" s="22"/>
      <c r="D72" s="22"/>
      <c r="E72" s="22">
        <v>-30000</v>
      </c>
      <c r="F72" s="22">
        <v>-30000</v>
      </c>
      <c r="G72" s="22">
        <v>-30000</v>
      </c>
      <c r="H72" s="43"/>
    </row>
    <row r="73" spans="1:8" s="10" customFormat="1" ht="21" customHeight="1">
      <c r="A73" s="28" t="s">
        <v>68</v>
      </c>
      <c r="B73" s="29" t="s">
        <v>69</v>
      </c>
      <c r="C73" s="23">
        <v>8801907.3200000003</v>
      </c>
      <c r="D73" s="23">
        <f>C73-C74</f>
        <v>-1318300</v>
      </c>
      <c r="E73" s="23">
        <f>E74+E75</f>
        <v>8742607.3200000003</v>
      </c>
      <c r="F73" s="23">
        <f>F74+F75</f>
        <v>8892607.3200000003</v>
      </c>
      <c r="G73" s="23">
        <f>G74+G75</f>
        <v>8892607.3200000003</v>
      </c>
      <c r="H73" s="41" t="s">
        <v>97</v>
      </c>
    </row>
    <row r="74" spans="1:8" s="10" customFormat="1" ht="21" customHeight="1">
      <c r="A74" s="32"/>
      <c r="B74" s="33" t="s">
        <v>28</v>
      </c>
      <c r="C74" s="34">
        <v>10120207.32</v>
      </c>
      <c r="D74" s="34"/>
      <c r="E74" s="34">
        <v>9969207.3200000003</v>
      </c>
      <c r="F74" s="34">
        <v>10119207.32</v>
      </c>
      <c r="G74" s="35">
        <v>10119207.32</v>
      </c>
      <c r="H74" s="42"/>
    </row>
    <row r="75" spans="1:8" s="10" customFormat="1" ht="21" customHeight="1">
      <c r="A75" s="30"/>
      <c r="B75" s="31" t="s">
        <v>40</v>
      </c>
      <c r="C75" s="22"/>
      <c r="D75" s="22"/>
      <c r="E75" s="22">
        <v>-1226600</v>
      </c>
      <c r="F75" s="22">
        <v>-1226600</v>
      </c>
      <c r="G75" s="22">
        <v>-1226600</v>
      </c>
      <c r="H75" s="43"/>
    </row>
    <row r="76" spans="1:8" s="10" customFormat="1" ht="21" customHeight="1">
      <c r="A76" s="28" t="s">
        <v>63</v>
      </c>
      <c r="B76" s="29" t="s">
        <v>34</v>
      </c>
      <c r="C76" s="23">
        <v>2658603117</v>
      </c>
      <c r="D76" s="23">
        <f>C76-C77</f>
        <v>92433567</v>
      </c>
      <c r="E76" s="23">
        <f>E77+E78</f>
        <v>2752765019</v>
      </c>
      <c r="F76" s="23">
        <f>F77+F78</f>
        <v>2817844292</v>
      </c>
      <c r="G76" s="23">
        <f>G77+G78</f>
        <v>2884473215</v>
      </c>
      <c r="H76" s="41" t="s">
        <v>98</v>
      </c>
    </row>
    <row r="77" spans="1:8" s="10" customFormat="1" ht="21" customHeight="1">
      <c r="A77" s="32"/>
      <c r="B77" s="33" t="s">
        <v>28</v>
      </c>
      <c r="C77" s="34">
        <v>2566169550</v>
      </c>
      <c r="D77" s="34"/>
      <c r="E77" s="34">
        <v>2660067685</v>
      </c>
      <c r="F77" s="34">
        <v>2715330186</v>
      </c>
      <c r="G77" s="35">
        <v>2771793495</v>
      </c>
      <c r="H77" s="42" t="s">
        <v>99</v>
      </c>
    </row>
    <row r="78" spans="1:8" s="10" customFormat="1" ht="21" customHeight="1">
      <c r="A78" s="30"/>
      <c r="B78" s="31" t="s">
        <v>40</v>
      </c>
      <c r="C78" s="22"/>
      <c r="D78" s="22"/>
      <c r="E78" s="22">
        <v>92697334</v>
      </c>
      <c r="F78" s="22">
        <v>102514106</v>
      </c>
      <c r="G78" s="22">
        <v>112679720</v>
      </c>
      <c r="H78" s="43"/>
    </row>
    <row r="79" spans="1:8" s="21" customFormat="1" ht="21" customHeight="1">
      <c r="A79" s="36"/>
      <c r="B79" s="37" t="s">
        <v>39</v>
      </c>
      <c r="C79" s="38">
        <f>C80+D79</f>
        <v>-70447.180000225082</v>
      </c>
      <c r="D79" s="38">
        <f>D17+D20+D33+D42+D53+D62+D67+D70+D73+D76</f>
        <v>14810504.969999775</v>
      </c>
      <c r="E79" s="38">
        <f>E80+E81</f>
        <v>-101440.90999999596</v>
      </c>
      <c r="F79" s="38">
        <f>F80+F81</f>
        <v>-1821100.2700000107</v>
      </c>
      <c r="G79" s="38">
        <f>G80+G81</f>
        <v>-1654633.6900000107</v>
      </c>
      <c r="H79" s="45"/>
    </row>
    <row r="80" spans="1:8" s="10" customFormat="1" ht="21" customHeight="1">
      <c r="A80" s="32"/>
      <c r="B80" s="33" t="s">
        <v>28</v>
      </c>
      <c r="C80" s="34">
        <v>-14880952.15</v>
      </c>
      <c r="D80" s="34"/>
      <c r="E80" s="34">
        <v>-2994002.89</v>
      </c>
      <c r="F80" s="34">
        <v>-2323186.25</v>
      </c>
      <c r="G80" s="35">
        <v>-1226566.67</v>
      </c>
      <c r="H80" s="42"/>
    </row>
    <row r="81" spans="1:8" s="10" customFormat="1" ht="21" customHeight="1">
      <c r="A81" s="30"/>
      <c r="B81" s="31" t="s">
        <v>40</v>
      </c>
      <c r="C81" s="22"/>
      <c r="D81" s="22"/>
      <c r="E81" s="22">
        <f>E19+E22+E35+E44+E55+E64+E69+E72+E75+E78</f>
        <v>2892561.9800000042</v>
      </c>
      <c r="F81" s="22">
        <f t="shared" ref="F81:G81" si="6">F19+F22+F35+F44+F55+F64+F69+F72+F75+F78</f>
        <v>502085.97999998927</v>
      </c>
      <c r="G81" s="22">
        <f>G19+G22+G35+G44+G55+G64+G69+G72+G75+G78</f>
        <v>-428067.02000001073</v>
      </c>
      <c r="H81" s="43"/>
    </row>
  </sheetData>
  <autoFilter ref="A4:H81">
    <filterColumn colId="1"/>
  </autoFilter>
  <pageMargins left="0.70866141732283472" right="0.70866141732283472" top="0.74803149606299213" bottom="0.74803149606299213" header="0.31496062992125984" footer="0.31496062992125984"/>
  <pageSetup paperSize="9" scale="7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neuer Vorschlag</vt:lpstr>
      <vt:lpstr>'neuer Vorschlag'!Druckbereich</vt:lpstr>
      <vt:lpstr>'neuer Vorschlag'!Drucktitel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2013-11-18T10:24:34Z</dcterms:modified>
</cp:coreProperties>
</file>